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9936"/>
  </bookViews>
  <sheets>
    <sheet name="免笔试岗位" sheetId="4" r:id="rId1"/>
  </sheets>
  <calcPr calcId="124519"/>
</workbook>
</file>

<file path=xl/calcChain.xml><?xml version="1.0" encoding="utf-8"?>
<calcChain xmlns="http://schemas.openxmlformats.org/spreadsheetml/2006/main">
  <c r="N63" i="4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<sst xmlns="http://schemas.openxmlformats.org/spreadsheetml/2006/main" count="606" uniqueCount="256">
  <si>
    <t>公示名单如下：</t>
  </si>
  <si>
    <t>序号</t>
  </si>
  <si>
    <t>县区</t>
  </si>
  <si>
    <t>招聘单位</t>
  </si>
  <si>
    <t>招聘岗位</t>
  </si>
  <si>
    <t>招聘人数</t>
  </si>
  <si>
    <t>考生姓名</t>
  </si>
  <si>
    <t>性别</t>
  </si>
  <si>
    <t>出生年月</t>
  </si>
  <si>
    <t>文化程度</t>
  </si>
  <si>
    <t>民族</t>
  </si>
  <si>
    <t>户籍所在地</t>
  </si>
  <si>
    <t>毕业时间、院校及专业</t>
  </si>
  <si>
    <t>面试成绩</t>
  </si>
  <si>
    <t>排名</t>
  </si>
  <si>
    <t>备注</t>
  </si>
  <si>
    <t>男</t>
  </si>
  <si>
    <t>苗族</t>
  </si>
  <si>
    <t>广西融水</t>
  </si>
  <si>
    <t>聘用教师控制数</t>
  </si>
  <si>
    <t>女</t>
  </si>
  <si>
    <t>壮族</t>
  </si>
  <si>
    <t>汉族</t>
  </si>
  <si>
    <t>本科，文学学士</t>
  </si>
  <si>
    <t>瑶族</t>
  </si>
  <si>
    <t>广西融安</t>
  </si>
  <si>
    <t>马诗锋</t>
  </si>
  <si>
    <t>本科</t>
  </si>
  <si>
    <t>专科</t>
  </si>
  <si>
    <t>侗族</t>
  </si>
  <si>
    <t>广西忻城</t>
  </si>
  <si>
    <t>本科，教育学学士</t>
  </si>
  <si>
    <t>大专</t>
  </si>
  <si>
    <t>广西柳城</t>
  </si>
  <si>
    <t>2006.06、柳州师范高等专科学校、体育教育专业</t>
  </si>
  <si>
    <t>中专</t>
  </si>
  <si>
    <t>潘鹤华</t>
  </si>
  <si>
    <t xml:space="preserve">    根据《2019年度柳州市中小学教师公开招聘简章》要求及安排，潘鹤华等59名报考我县免笔试岗位同志经面试、考核、体检合格，符合聘用条件。经研究决定，拟聘用潘鹤华等59名同志为我县教师，现予以公示， 公示期7个工作日（2019年7月30日至2018年8月7日）。对拟聘用的同志如有异议，请以书面形式，并署真实姓名和联系地址，于2019年8月7日前邮寄或直接送我单位（邮寄地址为：柳州市融水苗族自治县教育局；邮编：545300，电话0772-5123642），群众如实反映有关问题受法律保护。</t>
  </si>
  <si>
    <t>岗位代码</t>
  </si>
  <si>
    <t>身份证号</t>
  </si>
  <si>
    <t>融水县</t>
  </si>
  <si>
    <t>融水苗族自治县永乐镇初级中学</t>
  </si>
  <si>
    <t>心理辅导教师</t>
  </si>
  <si>
    <t>4502250907</t>
  </si>
  <si>
    <t>1990.10</t>
  </si>
  <si>
    <t>2011.07、南宁地区教育学院、心理咨询专业</t>
  </si>
  <si>
    <t>融水苗族自治县和睦镇初级中学</t>
  </si>
  <si>
    <t>语文教师</t>
  </si>
  <si>
    <t>4502251001</t>
  </si>
  <si>
    <t>刘发川</t>
  </si>
  <si>
    <t>云南鲁甸</t>
  </si>
  <si>
    <t>2016.07、德宏师范高等专科学校、语文教育专业</t>
  </si>
  <si>
    <t>数学教师</t>
  </si>
  <si>
    <t>4502251002</t>
  </si>
  <si>
    <t>邱少清</t>
  </si>
  <si>
    <t>2003.07、柳州师范高等专科学校、数学教育专业</t>
  </si>
  <si>
    <t>英语教师</t>
  </si>
  <si>
    <t>4502251003</t>
  </si>
  <si>
    <t>韦婷</t>
  </si>
  <si>
    <t>2014.07、广西师范大学漓江学院、英语教育专业</t>
  </si>
  <si>
    <t>融水苗族自治县杆洞乡初级中学</t>
  </si>
  <si>
    <t>4502251101</t>
  </si>
  <si>
    <t>陆培民</t>
  </si>
  <si>
    <t>广西象州</t>
  </si>
  <si>
    <t>2003.06、广西广播电视大学、汉语言文学教育专业</t>
  </si>
  <si>
    <t>4502251103</t>
  </si>
  <si>
    <t>黄清娴</t>
  </si>
  <si>
    <t>2004.07、柳州师范高等专科学校、英语教育专业</t>
  </si>
  <si>
    <t>物理教师</t>
  </si>
  <si>
    <t>4502251104</t>
  </si>
  <si>
    <t>韦一德</t>
  </si>
  <si>
    <t>2005.06、桂林师范高等专科学校、物理学教育专业</t>
  </si>
  <si>
    <t>融水苗族自治县白云乡初级中学</t>
  </si>
  <si>
    <t>数学老师</t>
  </si>
  <si>
    <t>4502251302</t>
  </si>
  <si>
    <t>吴友坚</t>
  </si>
  <si>
    <t>1980.10</t>
  </si>
  <si>
    <t>2003.06、柳州师范高等专科学校、数学教育专业</t>
  </si>
  <si>
    <t>英语老师</t>
  </si>
  <si>
    <t>4502251303</t>
  </si>
  <si>
    <t>郁书请</t>
  </si>
  <si>
    <t>2019.06、桂林师范高等专科学校、英语教育</t>
  </si>
  <si>
    <t>思想品德教师</t>
  </si>
  <si>
    <t>4502251305</t>
  </si>
  <si>
    <t>王燕鸽</t>
  </si>
  <si>
    <t>1981.10</t>
  </si>
  <si>
    <t>本科，教育学学学士</t>
  </si>
  <si>
    <t>陕西渭南</t>
  </si>
  <si>
    <t>2008.07、渭南师范学院、思想政治教育</t>
  </si>
  <si>
    <t>融水苗族自治县拱洞乡初级中学</t>
  </si>
  <si>
    <t>4502251401</t>
  </si>
  <si>
    <t>覃晓云</t>
  </si>
  <si>
    <t>2010.06、柳州师范高等专科学校、汉语专业</t>
  </si>
  <si>
    <t>杨官达</t>
  </si>
  <si>
    <t>2016.07、滇西科技师范学院、语文教育专业</t>
  </si>
  <si>
    <t>4502251402</t>
  </si>
  <si>
    <t>2005.06、柳州师范高等专科学校、数学教育专业</t>
  </si>
  <si>
    <t>融水苗族自治县永乐镇中心小学</t>
  </si>
  <si>
    <t>4502251901</t>
  </si>
  <si>
    <t>覃楚涵</t>
  </si>
  <si>
    <t>1986.10</t>
  </si>
  <si>
    <t>广西环江</t>
  </si>
  <si>
    <t>2011.07、中南民族大学、汉语言文学</t>
  </si>
  <si>
    <t>融水苗族自治县和睦镇中心小学</t>
  </si>
  <si>
    <t>音乐教师</t>
  </si>
  <si>
    <t>4502252001</t>
  </si>
  <si>
    <t>杨琳琳</t>
  </si>
  <si>
    <t>2018.06、琼台师范学院、音乐表演专业</t>
  </si>
  <si>
    <t>4502252002</t>
  </si>
  <si>
    <t>何洁艳</t>
  </si>
  <si>
    <t>1984.10</t>
  </si>
  <si>
    <t>2017.06、广西大学、会计学专业</t>
  </si>
  <si>
    <t>融水苗族自治县怀宝镇中心小学</t>
  </si>
  <si>
    <t>4502252201</t>
  </si>
  <si>
    <t>覃诗羽</t>
  </si>
  <si>
    <t>2015.06、广西民族大学、国际商务专业</t>
  </si>
  <si>
    <t>4502252202</t>
  </si>
  <si>
    <t>黄庭婷</t>
  </si>
  <si>
    <t>1996.10</t>
  </si>
  <si>
    <t>2018.06、广西师范学院、初等教育专业</t>
  </si>
  <si>
    <t>融水苗族自治县三防镇中心小学</t>
  </si>
  <si>
    <t>4502252301</t>
  </si>
  <si>
    <t>覃淑颖</t>
  </si>
  <si>
    <t>2005.07柳州师范高等专科学校、小教大专教育专业</t>
  </si>
  <si>
    <t>韦宏旭</t>
  </si>
  <si>
    <t>2019.06、广西教育学院、小学教育专业</t>
  </si>
  <si>
    <t>4502252302</t>
  </si>
  <si>
    <t>施金玉</t>
  </si>
  <si>
    <t>本科，工学学士</t>
  </si>
  <si>
    <t>白族</t>
  </si>
  <si>
    <t>云南鹤庆</t>
  </si>
  <si>
    <t>2012.07、昆明理工大学、食品科学与工程专业</t>
  </si>
  <si>
    <t>融水苗族自治县汪洞乡中心小学</t>
  </si>
  <si>
    <t>4502252401</t>
  </si>
  <si>
    <t>罗春茹</t>
  </si>
  <si>
    <t>2018.06、广西演艺职业学院、会计专业</t>
  </si>
  <si>
    <t>4502252402</t>
  </si>
  <si>
    <t>廖梦茜</t>
  </si>
  <si>
    <t>2019.06、玉林师范学院、小学教育专业</t>
  </si>
  <si>
    <t>美术教师</t>
  </si>
  <si>
    <t>4502252403</t>
  </si>
  <si>
    <t>潘思浓</t>
  </si>
  <si>
    <t>2016.06、广西科技师范学院、美术教育专业</t>
  </si>
  <si>
    <t>体育教师</t>
  </si>
  <si>
    <t>4502252405</t>
  </si>
  <si>
    <t>韦承意</t>
  </si>
  <si>
    <t>融水苗族自治县滚贝乡中心小学</t>
  </si>
  <si>
    <t>4502252601</t>
  </si>
  <si>
    <t>石琴妮</t>
  </si>
  <si>
    <t>广西
融水</t>
  </si>
  <si>
    <t>2014.06、广西民族大学、民族学专业</t>
  </si>
  <si>
    <t>4502252602</t>
  </si>
  <si>
    <t>蓝秋晗</t>
  </si>
  <si>
    <t>广西
来宾</t>
  </si>
  <si>
    <t>2007.01、柳州师范高等专科学校、综合文科教育专业</t>
  </si>
  <si>
    <t>吴世双</t>
  </si>
  <si>
    <t>2017.06、广西师范大学、数学与应用数学专业</t>
  </si>
  <si>
    <t>融水苗族自治县杆洞乡中心小学</t>
  </si>
  <si>
    <t>4502252701</t>
  </si>
  <si>
    <t>黄春贵</t>
  </si>
  <si>
    <t>2015.06、广西大学、教育管理专业</t>
  </si>
  <si>
    <t>邓丽莹</t>
  </si>
  <si>
    <t>2011.05、广西师范大学、语文教育专业</t>
  </si>
  <si>
    <t>叶奇元</t>
  </si>
  <si>
    <t>2019.06、百色学院、小学教育专业</t>
  </si>
  <si>
    <t>李春艳</t>
  </si>
  <si>
    <t>本科，管理学学士</t>
  </si>
  <si>
    <t>彝族</t>
  </si>
  <si>
    <t>云南南涧</t>
  </si>
  <si>
    <t>2016.06、保山学院、财务管理专业</t>
  </si>
  <si>
    <t>4502252702</t>
  </si>
  <si>
    <t>李东迪</t>
  </si>
  <si>
    <t>广西
横县</t>
  </si>
  <si>
    <t>2009.04、广西师范大学、音乐教育专业</t>
  </si>
  <si>
    <t>2016.06、广西师范大学、学前教育专业</t>
  </si>
  <si>
    <t>蒋令</t>
  </si>
  <si>
    <t>云南曲靖</t>
  </si>
  <si>
    <t>2017.07、云南机电职业技术学院、建筑电气工程技术专业</t>
  </si>
  <si>
    <t>融水苗族自治县香粉乡中心小学</t>
  </si>
  <si>
    <t>4502253001</t>
  </si>
  <si>
    <t>石贵丹</t>
  </si>
  <si>
    <t>2011.07广西民族师范学院、应用英语专业</t>
  </si>
  <si>
    <t>4502253002</t>
  </si>
  <si>
    <t>卢民政</t>
  </si>
  <si>
    <t>2005.06柳州师范高等专科学校、体育教育专业</t>
  </si>
  <si>
    <t>融水苗族自治县安陲乡中心小学</t>
  </si>
  <si>
    <t>4502253101</t>
  </si>
  <si>
    <t>覃水姣</t>
  </si>
  <si>
    <t>2006.07、柳州职业技术学院、英语教育专业</t>
  </si>
  <si>
    <t>陈宇嫦</t>
  </si>
  <si>
    <t>2016.12、广西师范学院、学前教育专业</t>
  </si>
  <si>
    <t>4502253102</t>
  </si>
  <si>
    <t>杨素娟</t>
  </si>
  <si>
    <t>2003.07、柳州地区民族师范学校、普师专业</t>
  </si>
  <si>
    <t>罗小松</t>
  </si>
  <si>
    <t>广西合山</t>
  </si>
  <si>
    <t>2015.06、广西民族大学、经济管理专业</t>
  </si>
  <si>
    <t>融水苗族自治县大浪镇中心小学</t>
  </si>
  <si>
    <t>4502253201</t>
  </si>
  <si>
    <t>黄丽</t>
  </si>
  <si>
    <t>2015.06.20广西民族大学 人力资源管理</t>
  </si>
  <si>
    <t>梁杏</t>
  </si>
  <si>
    <t>2002.07.01  桂林民族师范  体育专业</t>
  </si>
  <si>
    <t>4502253202</t>
  </si>
  <si>
    <t>龙巧红</t>
  </si>
  <si>
    <t>2012.06.30  柳州师范高等专科学校  商务英语</t>
  </si>
  <si>
    <t>融水苗族自治县白云乡中心小学</t>
  </si>
  <si>
    <t>4502253304</t>
  </si>
  <si>
    <t>贾玉萍</t>
  </si>
  <si>
    <t>2008.06、柳州师范高等专科学校、英语教育</t>
  </si>
  <si>
    <t>覃方群</t>
  </si>
  <si>
    <t>2009.06、广西东方外语职业学院</t>
  </si>
  <si>
    <t>融水苗族自治县红水乡中心小学</t>
  </si>
  <si>
    <t>4502253401</t>
  </si>
  <si>
    <t>荣尚彬</t>
  </si>
  <si>
    <t>1985.05</t>
  </si>
  <si>
    <t>2012.03、广西师范大学、体育教育专业</t>
  </si>
  <si>
    <t>信息技术教师</t>
  </si>
  <si>
    <t>4502253404</t>
  </si>
  <si>
    <t>杨再涛</t>
  </si>
  <si>
    <t>贵州省黎平县</t>
  </si>
  <si>
    <t>2013.07、贵州财经大学、计算机科学与技术专业</t>
  </si>
  <si>
    <t>融水苗族自治县拱洞乡中心小学</t>
  </si>
  <si>
    <t>4502253501</t>
  </si>
  <si>
    <t>石仁富</t>
  </si>
  <si>
    <t>2017.06、广西师范大学、汉语专业</t>
  </si>
  <si>
    <t>田玉</t>
  </si>
  <si>
    <t>贵州大方</t>
  </si>
  <si>
    <t>2017.07、黔南民族幼儿师范高等专科学院、语文教育</t>
  </si>
  <si>
    <t>4502253502</t>
  </si>
  <si>
    <t>贾军</t>
  </si>
  <si>
    <t>2019.06、广西师范大学、会计专业</t>
  </si>
  <si>
    <t>吴青莲</t>
  </si>
  <si>
    <t>2017.06、桂林师范高等专科学校、物理教育</t>
  </si>
  <si>
    <t>融水苗族自治县大年乡中心小学</t>
  </si>
  <si>
    <t>4502253601</t>
  </si>
  <si>
    <t>樊晓雪</t>
  </si>
  <si>
    <t>2014.06广西师范大学文化产业管理专业</t>
  </si>
  <si>
    <t>潘丹丹</t>
  </si>
  <si>
    <t>2018.06广西科技师范学院汉语专业</t>
  </si>
  <si>
    <t>4502253602</t>
  </si>
  <si>
    <t>杜紫花</t>
  </si>
  <si>
    <t>2017.06广西科技师范学院食品与生化工程学院化学教育专业</t>
  </si>
  <si>
    <t>路漫</t>
  </si>
  <si>
    <t>2008.07梧州学院市场营销专业</t>
  </si>
  <si>
    <t>4502253603</t>
  </si>
  <si>
    <t>梁子道</t>
  </si>
  <si>
    <t>2019.07广西体育高等专科学校体育教育专业</t>
  </si>
  <si>
    <t>融水苗族自治县良寨乡中心小学</t>
  </si>
  <si>
    <t>4502253701</t>
  </si>
  <si>
    <t>管笛</t>
  </si>
  <si>
    <t>2019.06、南宁地区教育学院、语文教育专业</t>
  </si>
  <si>
    <t>4502253704</t>
  </si>
  <si>
    <t>贾琳熙</t>
  </si>
  <si>
    <t>2015.12、广西艺术学院、音乐教育专业</t>
  </si>
  <si>
    <t>2019年柳州市融水县教师公开招聘拟聘用人选公示（第一批）--免笔试岗位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</si>
</sst>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/>
    <xf numFmtId="0" fontId="2" fillId="0" borderId="0" xfId="2" applyFont="1" applyAlignment="1">
      <alignment horizontal="left" vertical="center" wrapText="1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</cellXfs>
  <cellStyles count="3">
    <cellStyle name="常规" xfId="0" builtinId="0"/>
    <cellStyle name="常规 11" xfId="1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>
      <selection sqref="A1:Q1"/>
    </sheetView>
  </sheetViews>
  <sheetFormatPr defaultColWidth="9" defaultRowHeight="14.4"/>
  <cols>
    <col min="1" max="1" width="4.77734375" customWidth="1"/>
    <col min="2" max="2" width="7.21875" customWidth="1"/>
    <col min="3" max="3" width="12.44140625" customWidth="1"/>
    <col min="5" max="5" width="9.77734375" customWidth="1"/>
    <col min="6" max="6" width="5.109375" customWidth="1"/>
    <col min="7" max="7" width="7.21875" customWidth="1"/>
    <col min="8" max="8" width="4.44140625" customWidth="1"/>
    <col min="9" max="9" width="8.109375" customWidth="1"/>
    <col min="10" max="10" width="6" customWidth="1"/>
    <col min="11" max="11" width="5.44140625" customWidth="1"/>
    <col min="12" max="12" width="5.109375" customWidth="1"/>
    <col min="13" max="13" width="15.33203125" customWidth="1"/>
    <col min="14" max="14" width="11" customWidth="1"/>
    <col min="15" max="15" width="7.6640625" customWidth="1"/>
    <col min="16" max="16" width="4.33203125" customWidth="1"/>
  </cols>
  <sheetData>
    <row r="1" spans="1:17" ht="43.95" customHeight="1">
      <c r="A1" s="36" t="s">
        <v>255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70.8" customHeigh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" customHeight="1">
      <c r="A3" s="2" t="s">
        <v>0</v>
      </c>
      <c r="B3" s="2"/>
      <c r="C3" s="2"/>
      <c r="D3" s="2"/>
      <c r="E3" s="3"/>
      <c r="F3" s="4"/>
      <c r="G3" s="3"/>
      <c r="H3" s="3"/>
      <c r="I3" s="10"/>
      <c r="J3" s="1"/>
      <c r="K3" s="3"/>
      <c r="L3" s="2"/>
      <c r="M3" s="2"/>
      <c r="N3" s="3"/>
      <c r="O3" s="3"/>
      <c r="P3" s="2"/>
      <c r="Q3" s="30"/>
    </row>
    <row r="4" spans="1:17" ht="37.049999999999997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38</v>
      </c>
      <c r="F4" s="5" t="s">
        <v>5</v>
      </c>
      <c r="G4" s="5" t="s">
        <v>6</v>
      </c>
      <c r="H4" s="6" t="s">
        <v>7</v>
      </c>
      <c r="I4" s="11" t="s">
        <v>8</v>
      </c>
      <c r="J4" s="6" t="s">
        <v>9</v>
      </c>
      <c r="K4" s="5" t="s">
        <v>10</v>
      </c>
      <c r="L4" s="6" t="s">
        <v>11</v>
      </c>
      <c r="M4" s="6" t="s">
        <v>12</v>
      </c>
      <c r="N4" s="5" t="s">
        <v>39</v>
      </c>
      <c r="O4" s="5" t="s">
        <v>13</v>
      </c>
      <c r="P4" s="5" t="s">
        <v>14</v>
      </c>
      <c r="Q4" s="31" t="s">
        <v>15</v>
      </c>
    </row>
    <row r="5" spans="1:17" ht="34.049999999999997" customHeight="1">
      <c r="A5" s="7">
        <v>1</v>
      </c>
      <c r="B5" s="8" t="s">
        <v>40</v>
      </c>
      <c r="C5" s="9" t="s">
        <v>41</v>
      </c>
      <c r="D5" s="9" t="s">
        <v>42</v>
      </c>
      <c r="E5" s="9" t="s">
        <v>43</v>
      </c>
      <c r="F5" s="9">
        <v>1</v>
      </c>
      <c r="G5" s="9" t="s">
        <v>36</v>
      </c>
      <c r="H5" s="9" t="s">
        <v>20</v>
      </c>
      <c r="I5" s="12" t="s">
        <v>44</v>
      </c>
      <c r="J5" s="13" t="s">
        <v>28</v>
      </c>
      <c r="K5" s="9" t="s">
        <v>22</v>
      </c>
      <c r="L5" s="8" t="s">
        <v>18</v>
      </c>
      <c r="M5" s="8" t="s">
        <v>45</v>
      </c>
      <c r="N5" s="9" t="str">
        <f>"452229199010260042"</f>
        <v>452229199010260042</v>
      </c>
      <c r="O5" s="14">
        <v>76.8</v>
      </c>
      <c r="P5" s="15">
        <v>1</v>
      </c>
      <c r="Q5" s="6" t="s">
        <v>19</v>
      </c>
    </row>
    <row r="6" spans="1:17" ht="34.049999999999997" customHeight="1">
      <c r="A6" s="7">
        <v>2</v>
      </c>
      <c r="B6" s="8" t="s">
        <v>40</v>
      </c>
      <c r="C6" s="33" t="s">
        <v>46</v>
      </c>
      <c r="D6" s="9" t="s">
        <v>47</v>
      </c>
      <c r="E6" s="9" t="s">
        <v>48</v>
      </c>
      <c r="F6" s="9">
        <v>2</v>
      </c>
      <c r="G6" s="9" t="s">
        <v>49</v>
      </c>
      <c r="H6" s="9" t="s">
        <v>16</v>
      </c>
      <c r="I6" s="13">
        <v>1992.12</v>
      </c>
      <c r="J6" s="13" t="s">
        <v>28</v>
      </c>
      <c r="K6" s="9" t="s">
        <v>22</v>
      </c>
      <c r="L6" s="13" t="s">
        <v>50</v>
      </c>
      <c r="M6" s="5" t="s">
        <v>51</v>
      </c>
      <c r="N6" s="9" t="str">
        <f>"532122199212202414"</f>
        <v>532122199212202414</v>
      </c>
      <c r="O6" s="16">
        <v>74.599999999999994</v>
      </c>
      <c r="P6" s="15">
        <v>1</v>
      </c>
      <c r="Q6" s="6" t="s">
        <v>19</v>
      </c>
    </row>
    <row r="7" spans="1:17" ht="34.049999999999997" customHeight="1">
      <c r="A7" s="7">
        <v>3</v>
      </c>
      <c r="B7" s="8" t="s">
        <v>40</v>
      </c>
      <c r="C7" s="33"/>
      <c r="D7" s="9" t="s">
        <v>52</v>
      </c>
      <c r="E7" s="9" t="s">
        <v>53</v>
      </c>
      <c r="F7" s="9">
        <v>1</v>
      </c>
      <c r="G7" s="9" t="s">
        <v>54</v>
      </c>
      <c r="H7" s="9" t="s">
        <v>20</v>
      </c>
      <c r="I7" s="13">
        <v>1980.11</v>
      </c>
      <c r="J7" s="13" t="s">
        <v>28</v>
      </c>
      <c r="K7" s="9" t="s">
        <v>22</v>
      </c>
      <c r="L7" s="13" t="s">
        <v>18</v>
      </c>
      <c r="M7" s="5" t="s">
        <v>55</v>
      </c>
      <c r="N7" s="9" t="str">
        <f>"452229198011150043"</f>
        <v>452229198011150043</v>
      </c>
      <c r="O7" s="16">
        <v>79.400000000000006</v>
      </c>
      <c r="P7" s="15">
        <v>1</v>
      </c>
      <c r="Q7" s="6" t="s">
        <v>19</v>
      </c>
    </row>
    <row r="8" spans="1:17" ht="34.049999999999997" customHeight="1">
      <c r="A8" s="7">
        <v>4</v>
      </c>
      <c r="B8" s="8" t="s">
        <v>40</v>
      </c>
      <c r="C8" s="33"/>
      <c r="D8" s="9" t="s">
        <v>56</v>
      </c>
      <c r="E8" s="9" t="s">
        <v>57</v>
      </c>
      <c r="F8" s="9">
        <v>1</v>
      </c>
      <c r="G8" s="9" t="s">
        <v>58</v>
      </c>
      <c r="H8" s="9" t="s">
        <v>20</v>
      </c>
      <c r="I8" s="13">
        <v>1989.05</v>
      </c>
      <c r="J8" s="5" t="s">
        <v>23</v>
      </c>
      <c r="K8" s="9" t="s">
        <v>21</v>
      </c>
      <c r="L8" s="13" t="s">
        <v>18</v>
      </c>
      <c r="M8" s="5" t="s">
        <v>59</v>
      </c>
      <c r="N8" s="9" t="str">
        <f>"452229198905155441"</f>
        <v>452229198905155441</v>
      </c>
      <c r="O8" s="16">
        <v>77.3</v>
      </c>
      <c r="P8" s="15">
        <v>1</v>
      </c>
      <c r="Q8" s="6" t="s">
        <v>19</v>
      </c>
    </row>
    <row r="9" spans="1:17" ht="34.049999999999997" customHeight="1">
      <c r="A9" s="7">
        <v>5</v>
      </c>
      <c r="B9" s="8" t="s">
        <v>40</v>
      </c>
      <c r="C9" s="33" t="s">
        <v>60</v>
      </c>
      <c r="D9" s="9" t="s">
        <v>47</v>
      </c>
      <c r="E9" s="9" t="s">
        <v>61</v>
      </c>
      <c r="F9" s="9">
        <v>1</v>
      </c>
      <c r="G9" s="9" t="s">
        <v>62</v>
      </c>
      <c r="H9" s="9" t="s">
        <v>20</v>
      </c>
      <c r="I9" s="17">
        <v>1979.02</v>
      </c>
      <c r="J9" s="13" t="s">
        <v>28</v>
      </c>
      <c r="K9" s="9" t="s">
        <v>21</v>
      </c>
      <c r="L9" s="13" t="s">
        <v>63</v>
      </c>
      <c r="M9" s="5" t="s">
        <v>64</v>
      </c>
      <c r="N9" s="9" t="str">
        <f>"452224197902274027"</f>
        <v>452224197902274027</v>
      </c>
      <c r="O9" s="16">
        <v>74.400000000000006</v>
      </c>
      <c r="P9" s="15">
        <v>1</v>
      </c>
      <c r="Q9" s="6" t="s">
        <v>19</v>
      </c>
    </row>
    <row r="10" spans="1:17" ht="34.049999999999997" customHeight="1">
      <c r="A10" s="7">
        <v>6</v>
      </c>
      <c r="B10" s="8" t="s">
        <v>40</v>
      </c>
      <c r="C10" s="33"/>
      <c r="D10" s="9" t="s">
        <v>56</v>
      </c>
      <c r="E10" s="9" t="s">
        <v>65</v>
      </c>
      <c r="F10" s="9">
        <v>1</v>
      </c>
      <c r="G10" s="9" t="s">
        <v>66</v>
      </c>
      <c r="H10" s="9" t="s">
        <v>20</v>
      </c>
      <c r="I10" s="17">
        <v>1979.12</v>
      </c>
      <c r="J10" s="13" t="s">
        <v>28</v>
      </c>
      <c r="K10" s="9" t="s">
        <v>21</v>
      </c>
      <c r="L10" s="13" t="s">
        <v>25</v>
      </c>
      <c r="M10" s="5" t="s">
        <v>67</v>
      </c>
      <c r="N10" s="9" t="str">
        <f>"452227197912253667"</f>
        <v>452227197912253667</v>
      </c>
      <c r="O10" s="16">
        <v>76.400000000000006</v>
      </c>
      <c r="P10" s="15">
        <v>1</v>
      </c>
      <c r="Q10" s="6" t="s">
        <v>19</v>
      </c>
    </row>
    <row r="11" spans="1:17" ht="34.049999999999997" customHeight="1">
      <c r="A11" s="7">
        <v>7</v>
      </c>
      <c r="B11" s="8" t="s">
        <v>40</v>
      </c>
      <c r="C11" s="33"/>
      <c r="D11" s="9" t="s">
        <v>68</v>
      </c>
      <c r="E11" s="9" t="s">
        <v>69</v>
      </c>
      <c r="F11" s="9">
        <v>1</v>
      </c>
      <c r="G11" s="9" t="s">
        <v>70</v>
      </c>
      <c r="H11" s="9" t="s">
        <v>16</v>
      </c>
      <c r="I11" s="17">
        <v>1980.03</v>
      </c>
      <c r="J11" s="13" t="s">
        <v>28</v>
      </c>
      <c r="K11" s="9" t="s">
        <v>17</v>
      </c>
      <c r="L11" s="13" t="s">
        <v>18</v>
      </c>
      <c r="M11" s="5" t="s">
        <v>71</v>
      </c>
      <c r="N11" s="9" t="str">
        <f>"452229198003084517"</f>
        <v>452229198003084517</v>
      </c>
      <c r="O11" s="16">
        <v>75</v>
      </c>
      <c r="P11" s="15">
        <v>1</v>
      </c>
      <c r="Q11" s="6" t="s">
        <v>19</v>
      </c>
    </row>
    <row r="12" spans="1:17" ht="34.049999999999997" customHeight="1">
      <c r="A12" s="7">
        <v>8</v>
      </c>
      <c r="B12" s="8" t="s">
        <v>40</v>
      </c>
      <c r="C12" s="33" t="s">
        <v>72</v>
      </c>
      <c r="D12" s="9" t="s">
        <v>73</v>
      </c>
      <c r="E12" s="9" t="s">
        <v>74</v>
      </c>
      <c r="F12" s="9">
        <v>1</v>
      </c>
      <c r="G12" s="9" t="s">
        <v>75</v>
      </c>
      <c r="H12" s="9" t="s">
        <v>16</v>
      </c>
      <c r="I12" s="18" t="s">
        <v>76</v>
      </c>
      <c r="J12" s="13" t="s">
        <v>28</v>
      </c>
      <c r="K12" s="9" t="s">
        <v>22</v>
      </c>
      <c r="L12" s="13" t="s">
        <v>18</v>
      </c>
      <c r="M12" s="9" t="s">
        <v>77</v>
      </c>
      <c r="N12" s="9" t="str">
        <f>"45222919801015101X"</f>
        <v>45222919801015101X</v>
      </c>
      <c r="O12" s="16">
        <v>80.2</v>
      </c>
      <c r="P12" s="15">
        <v>1</v>
      </c>
      <c r="Q12" s="6" t="s">
        <v>19</v>
      </c>
    </row>
    <row r="13" spans="1:17" ht="34.049999999999997" customHeight="1">
      <c r="A13" s="7">
        <v>9</v>
      </c>
      <c r="B13" s="8" t="s">
        <v>40</v>
      </c>
      <c r="C13" s="33"/>
      <c r="D13" s="9" t="s">
        <v>78</v>
      </c>
      <c r="E13" s="9" t="s">
        <v>79</v>
      </c>
      <c r="F13" s="9">
        <v>1</v>
      </c>
      <c r="G13" s="9" t="s">
        <v>80</v>
      </c>
      <c r="H13" s="9" t="s">
        <v>20</v>
      </c>
      <c r="I13" s="13">
        <v>1997.11</v>
      </c>
      <c r="J13" s="13" t="s">
        <v>28</v>
      </c>
      <c r="K13" s="9" t="s">
        <v>21</v>
      </c>
      <c r="L13" s="13" t="s">
        <v>18</v>
      </c>
      <c r="M13" s="9" t="s">
        <v>81</v>
      </c>
      <c r="N13" s="9" t="str">
        <f>"452229199711233821"</f>
        <v>452229199711233821</v>
      </c>
      <c r="O13" s="16">
        <v>79</v>
      </c>
      <c r="P13" s="15">
        <v>1</v>
      </c>
      <c r="Q13" s="6" t="s">
        <v>19</v>
      </c>
    </row>
    <row r="14" spans="1:17" ht="34.049999999999997" customHeight="1">
      <c r="A14" s="7">
        <v>10</v>
      </c>
      <c r="B14" s="8" t="s">
        <v>40</v>
      </c>
      <c r="C14" s="33"/>
      <c r="D14" s="9" t="s">
        <v>82</v>
      </c>
      <c r="E14" s="9" t="s">
        <v>83</v>
      </c>
      <c r="F14" s="9">
        <v>1</v>
      </c>
      <c r="G14" s="9" t="s">
        <v>84</v>
      </c>
      <c r="H14" s="9" t="s">
        <v>20</v>
      </c>
      <c r="I14" s="18" t="s">
        <v>85</v>
      </c>
      <c r="J14" s="5" t="s">
        <v>86</v>
      </c>
      <c r="K14" s="9" t="s">
        <v>22</v>
      </c>
      <c r="L14" s="13" t="s">
        <v>87</v>
      </c>
      <c r="M14" s="9" t="s">
        <v>88</v>
      </c>
      <c r="N14" s="9" t="str">
        <f>"61050219811018522X"</f>
        <v>61050219811018522X</v>
      </c>
      <c r="O14" s="16">
        <v>77.2</v>
      </c>
      <c r="P14" s="15">
        <v>1</v>
      </c>
      <c r="Q14" s="6" t="s">
        <v>19</v>
      </c>
    </row>
    <row r="15" spans="1:17" ht="34.049999999999997" customHeight="1">
      <c r="A15" s="7">
        <v>11</v>
      </c>
      <c r="B15" s="8" t="s">
        <v>40</v>
      </c>
      <c r="C15" s="33" t="s">
        <v>89</v>
      </c>
      <c r="D15" s="33" t="s">
        <v>47</v>
      </c>
      <c r="E15" s="33" t="s">
        <v>90</v>
      </c>
      <c r="F15" s="33">
        <v>2</v>
      </c>
      <c r="G15" s="9" t="s">
        <v>91</v>
      </c>
      <c r="H15" s="9" t="s">
        <v>20</v>
      </c>
      <c r="I15" s="17">
        <v>1988.06</v>
      </c>
      <c r="J15" s="13" t="s">
        <v>28</v>
      </c>
      <c r="K15" s="9" t="s">
        <v>17</v>
      </c>
      <c r="L15" s="13" t="s">
        <v>18</v>
      </c>
      <c r="M15" s="5" t="s">
        <v>92</v>
      </c>
      <c r="N15" s="9" t="str">
        <f>"452229198806112243"</f>
        <v>452229198806112243</v>
      </c>
      <c r="O15" s="16">
        <v>79</v>
      </c>
      <c r="P15" s="15">
        <v>1</v>
      </c>
      <c r="Q15" s="6" t="s">
        <v>19</v>
      </c>
    </row>
    <row r="16" spans="1:17" ht="34.049999999999997" customHeight="1">
      <c r="A16" s="7">
        <v>12</v>
      </c>
      <c r="B16" s="8" t="s">
        <v>40</v>
      </c>
      <c r="C16" s="33"/>
      <c r="D16" s="33"/>
      <c r="E16" s="33"/>
      <c r="F16" s="33"/>
      <c r="G16" s="9" t="s">
        <v>93</v>
      </c>
      <c r="H16" s="9" t="s">
        <v>16</v>
      </c>
      <c r="I16" s="17">
        <v>1991.11</v>
      </c>
      <c r="J16" s="13" t="s">
        <v>28</v>
      </c>
      <c r="K16" s="9" t="s">
        <v>22</v>
      </c>
      <c r="L16" s="13" t="s">
        <v>50</v>
      </c>
      <c r="M16" s="9" t="s">
        <v>94</v>
      </c>
      <c r="N16" s="9" t="str">
        <f>"532122199111100312"</f>
        <v>532122199111100312</v>
      </c>
      <c r="O16" s="16">
        <v>78.2</v>
      </c>
      <c r="P16" s="15">
        <v>2</v>
      </c>
      <c r="Q16" s="6" t="s">
        <v>19</v>
      </c>
    </row>
    <row r="17" spans="1:17" ht="34.049999999999997" customHeight="1">
      <c r="A17" s="7">
        <v>13</v>
      </c>
      <c r="B17" s="8" t="s">
        <v>40</v>
      </c>
      <c r="C17" s="33"/>
      <c r="D17" s="9" t="s">
        <v>73</v>
      </c>
      <c r="E17" s="9" t="s">
        <v>95</v>
      </c>
      <c r="F17" s="9">
        <v>1</v>
      </c>
      <c r="G17" s="9" t="s">
        <v>26</v>
      </c>
      <c r="H17" s="9" t="s">
        <v>16</v>
      </c>
      <c r="I17" s="17">
        <v>1980.08</v>
      </c>
      <c r="J17" s="13" t="s">
        <v>28</v>
      </c>
      <c r="K17" s="9" t="s">
        <v>17</v>
      </c>
      <c r="L17" s="13" t="s">
        <v>18</v>
      </c>
      <c r="M17" s="5" t="s">
        <v>96</v>
      </c>
      <c r="N17" s="9" t="str">
        <f>"452229198008255856"</f>
        <v>452229198008255856</v>
      </c>
      <c r="O17" s="16">
        <v>79</v>
      </c>
      <c r="P17" s="15">
        <v>1</v>
      </c>
      <c r="Q17" s="6" t="s">
        <v>19</v>
      </c>
    </row>
    <row r="18" spans="1:17" ht="34.049999999999997" customHeight="1">
      <c r="A18" s="7">
        <v>14</v>
      </c>
      <c r="B18" s="8" t="s">
        <v>40</v>
      </c>
      <c r="C18" s="9" t="s">
        <v>97</v>
      </c>
      <c r="D18" s="9" t="s">
        <v>47</v>
      </c>
      <c r="E18" s="9" t="s">
        <v>98</v>
      </c>
      <c r="F18" s="9">
        <v>1</v>
      </c>
      <c r="G18" s="9" t="s">
        <v>99</v>
      </c>
      <c r="H18" s="9" t="s">
        <v>20</v>
      </c>
      <c r="I18" s="18" t="s">
        <v>100</v>
      </c>
      <c r="J18" s="13" t="s">
        <v>27</v>
      </c>
      <c r="K18" s="9" t="s">
        <v>21</v>
      </c>
      <c r="L18" s="13" t="s">
        <v>101</v>
      </c>
      <c r="M18" s="9" t="s">
        <v>102</v>
      </c>
      <c r="N18" s="9" t="str">
        <f>"452229198610013825"</f>
        <v>452229198610013825</v>
      </c>
      <c r="O18" s="14">
        <v>85.8</v>
      </c>
      <c r="P18" s="15">
        <v>1</v>
      </c>
      <c r="Q18" s="6" t="s">
        <v>19</v>
      </c>
    </row>
    <row r="19" spans="1:17" ht="34.049999999999997" customHeight="1">
      <c r="A19" s="7">
        <v>15</v>
      </c>
      <c r="B19" s="8" t="s">
        <v>40</v>
      </c>
      <c r="C19" s="33" t="s">
        <v>103</v>
      </c>
      <c r="D19" s="9" t="s">
        <v>104</v>
      </c>
      <c r="E19" s="9" t="s">
        <v>105</v>
      </c>
      <c r="F19" s="9">
        <v>1</v>
      </c>
      <c r="G19" s="9" t="s">
        <v>106</v>
      </c>
      <c r="H19" s="9" t="s">
        <v>20</v>
      </c>
      <c r="I19" s="17">
        <v>1996.01</v>
      </c>
      <c r="J19" s="13" t="s">
        <v>28</v>
      </c>
      <c r="K19" s="9" t="s">
        <v>17</v>
      </c>
      <c r="L19" s="13" t="s">
        <v>18</v>
      </c>
      <c r="M19" s="19" t="s">
        <v>107</v>
      </c>
      <c r="N19" s="9" t="str">
        <f>"452229199601230048"</f>
        <v>452229199601230048</v>
      </c>
      <c r="O19" s="14">
        <v>84.17</v>
      </c>
      <c r="P19" s="15">
        <v>1</v>
      </c>
      <c r="Q19" s="6" t="s">
        <v>19</v>
      </c>
    </row>
    <row r="20" spans="1:17" ht="34.049999999999997" customHeight="1">
      <c r="A20" s="7">
        <v>16</v>
      </c>
      <c r="B20" s="8" t="s">
        <v>40</v>
      </c>
      <c r="C20" s="33"/>
      <c r="D20" s="9" t="s">
        <v>52</v>
      </c>
      <c r="E20" s="9" t="s">
        <v>108</v>
      </c>
      <c r="F20" s="9">
        <v>1</v>
      </c>
      <c r="G20" s="9" t="s">
        <v>109</v>
      </c>
      <c r="H20" s="9" t="s">
        <v>20</v>
      </c>
      <c r="I20" s="20" t="s">
        <v>110</v>
      </c>
      <c r="J20" s="13" t="s">
        <v>27</v>
      </c>
      <c r="K20" s="9" t="s">
        <v>17</v>
      </c>
      <c r="L20" s="13" t="s">
        <v>18</v>
      </c>
      <c r="M20" s="9" t="s">
        <v>111</v>
      </c>
      <c r="N20" s="9" t="str">
        <f>"452229198410140248"</f>
        <v>452229198410140248</v>
      </c>
      <c r="O20" s="14">
        <v>86.3</v>
      </c>
      <c r="P20" s="15">
        <v>1</v>
      </c>
      <c r="Q20" s="6" t="s">
        <v>19</v>
      </c>
    </row>
    <row r="21" spans="1:17" ht="34.049999999999997" customHeight="1">
      <c r="A21" s="7">
        <v>17</v>
      </c>
      <c r="B21" s="8" t="s">
        <v>40</v>
      </c>
      <c r="C21" s="33" t="s">
        <v>112</v>
      </c>
      <c r="D21" s="9" t="s">
        <v>47</v>
      </c>
      <c r="E21" s="9" t="s">
        <v>113</v>
      </c>
      <c r="F21" s="9">
        <v>2</v>
      </c>
      <c r="G21" s="9" t="s">
        <v>114</v>
      </c>
      <c r="H21" s="9" t="s">
        <v>20</v>
      </c>
      <c r="I21" s="17">
        <v>1994.06</v>
      </c>
      <c r="J21" s="13" t="s">
        <v>28</v>
      </c>
      <c r="K21" s="9" t="s">
        <v>21</v>
      </c>
      <c r="L21" s="13" t="s">
        <v>18</v>
      </c>
      <c r="M21" s="9" t="s">
        <v>115</v>
      </c>
      <c r="N21" s="9" t="str">
        <f>"452229199406020045"</f>
        <v>452229199406020045</v>
      </c>
      <c r="O21" s="16">
        <v>85.7</v>
      </c>
      <c r="P21" s="15">
        <v>2</v>
      </c>
      <c r="Q21" s="6" t="s">
        <v>19</v>
      </c>
    </row>
    <row r="22" spans="1:17" ht="34.049999999999997" customHeight="1">
      <c r="A22" s="7">
        <v>18</v>
      </c>
      <c r="B22" s="8" t="s">
        <v>40</v>
      </c>
      <c r="C22" s="33"/>
      <c r="D22" s="9" t="s">
        <v>52</v>
      </c>
      <c r="E22" s="9" t="s">
        <v>116</v>
      </c>
      <c r="F22" s="9">
        <v>1</v>
      </c>
      <c r="G22" s="9" t="s">
        <v>117</v>
      </c>
      <c r="H22" s="9" t="s">
        <v>20</v>
      </c>
      <c r="I22" s="20" t="s">
        <v>118</v>
      </c>
      <c r="J22" s="13" t="s">
        <v>28</v>
      </c>
      <c r="K22" s="9" t="s">
        <v>17</v>
      </c>
      <c r="L22" s="13" t="s">
        <v>18</v>
      </c>
      <c r="M22" s="19" t="s">
        <v>119</v>
      </c>
      <c r="N22" s="9" t="str">
        <f>"452229199610143026"</f>
        <v>452229199610143026</v>
      </c>
      <c r="O22" s="14">
        <v>81.239999999999995</v>
      </c>
      <c r="P22" s="15">
        <v>1</v>
      </c>
      <c r="Q22" s="6" t="s">
        <v>19</v>
      </c>
    </row>
    <row r="23" spans="1:17" ht="34.049999999999997" customHeight="1">
      <c r="A23" s="7">
        <v>19</v>
      </c>
      <c r="B23" s="8" t="s">
        <v>40</v>
      </c>
      <c r="C23" s="33" t="s">
        <v>120</v>
      </c>
      <c r="D23" s="33" t="s">
        <v>47</v>
      </c>
      <c r="E23" s="33" t="s">
        <v>121</v>
      </c>
      <c r="F23" s="33">
        <v>2</v>
      </c>
      <c r="G23" s="9" t="s">
        <v>122</v>
      </c>
      <c r="H23" s="9" t="s">
        <v>20</v>
      </c>
      <c r="I23" s="21">
        <v>1981.1</v>
      </c>
      <c r="J23" s="13" t="s">
        <v>28</v>
      </c>
      <c r="K23" s="9" t="s">
        <v>21</v>
      </c>
      <c r="L23" s="13" t="s">
        <v>18</v>
      </c>
      <c r="M23" s="9" t="s">
        <v>123</v>
      </c>
      <c r="N23" s="9" t="str">
        <f>"452229198110183027"</f>
        <v>452229198110183027</v>
      </c>
      <c r="O23" s="14">
        <v>84.4</v>
      </c>
      <c r="P23" s="15">
        <v>1</v>
      </c>
      <c r="Q23" s="6" t="s">
        <v>19</v>
      </c>
    </row>
    <row r="24" spans="1:17" ht="34.049999999999997" customHeight="1">
      <c r="A24" s="7">
        <v>20</v>
      </c>
      <c r="B24" s="8" t="s">
        <v>40</v>
      </c>
      <c r="C24" s="33"/>
      <c r="D24" s="33"/>
      <c r="E24" s="33"/>
      <c r="F24" s="33"/>
      <c r="G24" s="9" t="s">
        <v>124</v>
      </c>
      <c r="H24" s="9" t="s">
        <v>20</v>
      </c>
      <c r="I24" s="21">
        <v>1999.12</v>
      </c>
      <c r="J24" s="13" t="s">
        <v>28</v>
      </c>
      <c r="K24" s="16" t="s">
        <v>17</v>
      </c>
      <c r="L24" s="13" t="s">
        <v>18</v>
      </c>
      <c r="M24" s="16" t="s">
        <v>125</v>
      </c>
      <c r="N24" s="9" t="str">
        <f>"452229199912285126"</f>
        <v>452229199912285126</v>
      </c>
      <c r="O24" s="14">
        <v>74.900000000000006</v>
      </c>
      <c r="P24" s="15">
        <v>2</v>
      </c>
      <c r="Q24" s="6" t="s">
        <v>19</v>
      </c>
    </row>
    <row r="25" spans="1:17" ht="34.049999999999997" customHeight="1">
      <c r="A25" s="7">
        <v>21</v>
      </c>
      <c r="B25" s="8" t="s">
        <v>40</v>
      </c>
      <c r="C25" s="33"/>
      <c r="D25" s="9" t="s">
        <v>52</v>
      </c>
      <c r="E25" s="9" t="s">
        <v>126</v>
      </c>
      <c r="F25" s="9">
        <v>1</v>
      </c>
      <c r="G25" s="9" t="s">
        <v>127</v>
      </c>
      <c r="H25" s="9" t="s">
        <v>20</v>
      </c>
      <c r="I25" s="21">
        <v>1989.06</v>
      </c>
      <c r="J25" s="5" t="s">
        <v>128</v>
      </c>
      <c r="K25" s="16" t="s">
        <v>129</v>
      </c>
      <c r="L25" s="22" t="s">
        <v>130</v>
      </c>
      <c r="M25" s="16" t="s">
        <v>131</v>
      </c>
      <c r="N25" s="9" t="str">
        <f>"532932198906161348"</f>
        <v>532932198906161348</v>
      </c>
      <c r="O25" s="14">
        <v>86.6</v>
      </c>
      <c r="P25" s="15">
        <v>1</v>
      </c>
      <c r="Q25" s="6" t="s">
        <v>19</v>
      </c>
    </row>
    <row r="26" spans="1:17" ht="34.049999999999997" customHeight="1">
      <c r="A26" s="7">
        <v>22</v>
      </c>
      <c r="B26" s="8" t="s">
        <v>40</v>
      </c>
      <c r="C26" s="33" t="s">
        <v>132</v>
      </c>
      <c r="D26" s="9" t="s">
        <v>47</v>
      </c>
      <c r="E26" s="9" t="s">
        <v>133</v>
      </c>
      <c r="F26" s="9">
        <v>1</v>
      </c>
      <c r="G26" s="9" t="s">
        <v>134</v>
      </c>
      <c r="H26" s="9" t="s">
        <v>20</v>
      </c>
      <c r="I26" s="17">
        <v>1997.03</v>
      </c>
      <c r="J26" s="21" t="s">
        <v>32</v>
      </c>
      <c r="K26" s="9" t="s">
        <v>21</v>
      </c>
      <c r="L26" s="13" t="s">
        <v>18</v>
      </c>
      <c r="M26" s="9" t="s">
        <v>135</v>
      </c>
      <c r="N26" s="9" t="str">
        <f>"452229199703013845"</f>
        <v>452229199703013845</v>
      </c>
      <c r="O26" s="14">
        <v>77.5</v>
      </c>
      <c r="P26" s="15">
        <v>1</v>
      </c>
      <c r="Q26" s="6" t="s">
        <v>19</v>
      </c>
    </row>
    <row r="27" spans="1:17" ht="34.049999999999997" customHeight="1">
      <c r="A27" s="7">
        <v>23</v>
      </c>
      <c r="B27" s="8" t="s">
        <v>40</v>
      </c>
      <c r="C27" s="33"/>
      <c r="D27" s="9" t="s">
        <v>52</v>
      </c>
      <c r="E27" s="9" t="s">
        <v>136</v>
      </c>
      <c r="F27" s="9">
        <v>1</v>
      </c>
      <c r="G27" s="9" t="s">
        <v>137</v>
      </c>
      <c r="H27" s="9" t="s">
        <v>20</v>
      </c>
      <c r="I27" s="17">
        <v>1995.11</v>
      </c>
      <c r="J27" s="5" t="s">
        <v>31</v>
      </c>
      <c r="K27" s="9" t="s">
        <v>24</v>
      </c>
      <c r="L27" s="13" t="s">
        <v>18</v>
      </c>
      <c r="M27" s="8" t="s">
        <v>138</v>
      </c>
      <c r="N27" s="9" t="str">
        <f>"450225199511247420"</f>
        <v>450225199511247420</v>
      </c>
      <c r="O27" s="14">
        <v>89.4</v>
      </c>
      <c r="P27" s="15">
        <v>1</v>
      </c>
      <c r="Q27" s="6" t="s">
        <v>19</v>
      </c>
    </row>
    <row r="28" spans="1:17" ht="34.049999999999997" customHeight="1">
      <c r="A28" s="7">
        <v>24</v>
      </c>
      <c r="B28" s="8" t="s">
        <v>40</v>
      </c>
      <c r="C28" s="33"/>
      <c r="D28" s="9" t="s">
        <v>139</v>
      </c>
      <c r="E28" s="9" t="s">
        <v>140</v>
      </c>
      <c r="F28" s="9">
        <v>1</v>
      </c>
      <c r="G28" s="9" t="s">
        <v>141</v>
      </c>
      <c r="H28" s="9" t="s">
        <v>20</v>
      </c>
      <c r="I28" s="17">
        <v>1994.07</v>
      </c>
      <c r="J28" s="21" t="s">
        <v>32</v>
      </c>
      <c r="K28" s="9" t="s">
        <v>29</v>
      </c>
      <c r="L28" s="13" t="s">
        <v>18</v>
      </c>
      <c r="M28" s="23" t="s">
        <v>142</v>
      </c>
      <c r="N28" s="9" t="str">
        <f>"450225199407125124"</f>
        <v>450225199407125124</v>
      </c>
      <c r="O28" s="14">
        <v>81.34</v>
      </c>
      <c r="P28" s="15">
        <v>1</v>
      </c>
      <c r="Q28" s="6" t="s">
        <v>19</v>
      </c>
    </row>
    <row r="29" spans="1:17" ht="34.049999999999997" customHeight="1">
      <c r="A29" s="7">
        <v>25</v>
      </c>
      <c r="B29" s="8" t="s">
        <v>40</v>
      </c>
      <c r="C29" s="33"/>
      <c r="D29" s="9" t="s">
        <v>143</v>
      </c>
      <c r="E29" s="9" t="s">
        <v>144</v>
      </c>
      <c r="F29" s="9">
        <v>1</v>
      </c>
      <c r="G29" s="9" t="s">
        <v>145</v>
      </c>
      <c r="H29" s="9" t="s">
        <v>16</v>
      </c>
      <c r="I29" s="17">
        <v>1982.12</v>
      </c>
      <c r="J29" s="21" t="s">
        <v>32</v>
      </c>
      <c r="K29" s="9" t="s">
        <v>21</v>
      </c>
      <c r="L29" s="13" t="s">
        <v>18</v>
      </c>
      <c r="M29" s="9" t="s">
        <v>34</v>
      </c>
      <c r="N29" s="9" t="str">
        <f>"452229198212253436"</f>
        <v>452229198212253436</v>
      </c>
      <c r="O29" s="14">
        <v>85.6</v>
      </c>
      <c r="P29" s="15">
        <v>1</v>
      </c>
      <c r="Q29" s="6" t="s">
        <v>19</v>
      </c>
    </row>
    <row r="30" spans="1:17" ht="34.049999999999997" customHeight="1">
      <c r="A30" s="7">
        <v>26</v>
      </c>
      <c r="B30" s="8" t="s">
        <v>40</v>
      </c>
      <c r="C30" s="33" t="s">
        <v>146</v>
      </c>
      <c r="D30" s="9" t="s">
        <v>47</v>
      </c>
      <c r="E30" s="9" t="s">
        <v>147</v>
      </c>
      <c r="F30" s="9">
        <v>1</v>
      </c>
      <c r="G30" s="9" t="s">
        <v>148</v>
      </c>
      <c r="H30" s="9" t="s">
        <v>20</v>
      </c>
      <c r="I30" s="17">
        <v>1991.02</v>
      </c>
      <c r="J30" s="17" t="s">
        <v>27</v>
      </c>
      <c r="K30" s="9" t="s">
        <v>29</v>
      </c>
      <c r="L30" s="13" t="s">
        <v>149</v>
      </c>
      <c r="M30" s="9" t="s">
        <v>150</v>
      </c>
      <c r="N30" s="9" t="str">
        <f>"452229199102194222"</f>
        <v>452229199102194222</v>
      </c>
      <c r="O30" s="16">
        <v>87.8</v>
      </c>
      <c r="P30" s="15">
        <v>1</v>
      </c>
      <c r="Q30" s="6" t="s">
        <v>19</v>
      </c>
    </row>
    <row r="31" spans="1:17" ht="34.049999999999997" customHeight="1">
      <c r="A31" s="7">
        <v>27</v>
      </c>
      <c r="B31" s="8" t="s">
        <v>40</v>
      </c>
      <c r="C31" s="33"/>
      <c r="D31" s="33" t="s">
        <v>52</v>
      </c>
      <c r="E31" s="33" t="s">
        <v>151</v>
      </c>
      <c r="F31" s="33">
        <v>2</v>
      </c>
      <c r="G31" s="9" t="s">
        <v>152</v>
      </c>
      <c r="H31" s="9" t="s">
        <v>20</v>
      </c>
      <c r="I31" s="17">
        <v>1980.04</v>
      </c>
      <c r="J31" s="17" t="s">
        <v>32</v>
      </c>
      <c r="K31" s="9" t="s">
        <v>21</v>
      </c>
      <c r="L31" s="13" t="s">
        <v>153</v>
      </c>
      <c r="M31" s="9" t="s">
        <v>154</v>
      </c>
      <c r="N31" s="9" t="str">
        <f>"452226198004053369"</f>
        <v>452226198004053369</v>
      </c>
      <c r="O31" s="14">
        <v>87.2</v>
      </c>
      <c r="P31" s="15">
        <v>1</v>
      </c>
      <c r="Q31" s="6" t="s">
        <v>19</v>
      </c>
    </row>
    <row r="32" spans="1:17" ht="34.049999999999997" customHeight="1">
      <c r="A32" s="7">
        <v>28</v>
      </c>
      <c r="B32" s="8" t="s">
        <v>40</v>
      </c>
      <c r="C32" s="33"/>
      <c r="D32" s="33"/>
      <c r="E32" s="33"/>
      <c r="F32" s="33"/>
      <c r="G32" s="9" t="s">
        <v>155</v>
      </c>
      <c r="H32" s="9" t="s">
        <v>16</v>
      </c>
      <c r="I32" s="17">
        <v>1990.01</v>
      </c>
      <c r="J32" s="17" t="s">
        <v>27</v>
      </c>
      <c r="K32" s="9" t="s">
        <v>17</v>
      </c>
      <c r="L32" s="13" t="s">
        <v>149</v>
      </c>
      <c r="M32" s="9" t="s">
        <v>156</v>
      </c>
      <c r="N32" s="9" t="str">
        <f>"452229199001304218"</f>
        <v>452229199001304218</v>
      </c>
      <c r="O32" s="14">
        <v>82.1</v>
      </c>
      <c r="P32" s="15">
        <v>2</v>
      </c>
      <c r="Q32" s="6" t="s">
        <v>19</v>
      </c>
    </row>
    <row r="33" spans="1:17" ht="34.049999999999997" customHeight="1">
      <c r="A33" s="7">
        <v>29</v>
      </c>
      <c r="B33" s="8" t="s">
        <v>40</v>
      </c>
      <c r="C33" s="33" t="s">
        <v>157</v>
      </c>
      <c r="D33" s="33" t="s">
        <v>47</v>
      </c>
      <c r="E33" s="33" t="s">
        <v>158</v>
      </c>
      <c r="F33" s="33">
        <v>4</v>
      </c>
      <c r="G33" s="9" t="s">
        <v>159</v>
      </c>
      <c r="H33" s="9" t="s">
        <v>20</v>
      </c>
      <c r="I33" s="17">
        <v>1993.08</v>
      </c>
      <c r="J33" s="5" t="s">
        <v>31</v>
      </c>
      <c r="K33" s="9" t="s">
        <v>22</v>
      </c>
      <c r="L33" s="13" t="s">
        <v>149</v>
      </c>
      <c r="M33" s="5" t="s">
        <v>160</v>
      </c>
      <c r="N33" s="9" t="str">
        <f>"450702199308196026"</f>
        <v>450702199308196026</v>
      </c>
      <c r="O33" s="24">
        <v>83.5</v>
      </c>
      <c r="P33" s="15">
        <v>1</v>
      </c>
      <c r="Q33" s="6" t="s">
        <v>19</v>
      </c>
    </row>
    <row r="34" spans="1:17" ht="34.049999999999997" customHeight="1">
      <c r="A34" s="7">
        <v>30</v>
      </c>
      <c r="B34" s="8" t="s">
        <v>40</v>
      </c>
      <c r="C34" s="33"/>
      <c r="D34" s="33"/>
      <c r="E34" s="33"/>
      <c r="F34" s="33"/>
      <c r="G34" s="9" t="s">
        <v>161</v>
      </c>
      <c r="H34" s="9" t="s">
        <v>20</v>
      </c>
      <c r="I34" s="17">
        <v>1987.05</v>
      </c>
      <c r="J34" s="13" t="s">
        <v>28</v>
      </c>
      <c r="K34" s="9" t="s">
        <v>29</v>
      </c>
      <c r="L34" s="13" t="s">
        <v>149</v>
      </c>
      <c r="M34" s="8" t="s">
        <v>162</v>
      </c>
      <c r="N34" s="9" t="str">
        <f>"452229198705054566"</f>
        <v>452229198705054566</v>
      </c>
      <c r="O34" s="24">
        <v>80.400000000000006</v>
      </c>
      <c r="P34" s="15">
        <v>2</v>
      </c>
      <c r="Q34" s="6" t="s">
        <v>19</v>
      </c>
    </row>
    <row r="35" spans="1:17" ht="34.049999999999997" customHeight="1">
      <c r="A35" s="7">
        <v>31</v>
      </c>
      <c r="B35" s="8" t="s">
        <v>40</v>
      </c>
      <c r="C35" s="33"/>
      <c r="D35" s="33"/>
      <c r="E35" s="33"/>
      <c r="F35" s="33"/>
      <c r="G35" s="9" t="s">
        <v>163</v>
      </c>
      <c r="H35" s="9" t="s">
        <v>16</v>
      </c>
      <c r="I35" s="17">
        <v>1996.06</v>
      </c>
      <c r="J35" s="13" t="s">
        <v>28</v>
      </c>
      <c r="K35" s="9" t="s">
        <v>17</v>
      </c>
      <c r="L35" s="13" t="s">
        <v>149</v>
      </c>
      <c r="M35" s="9" t="s">
        <v>164</v>
      </c>
      <c r="N35" s="9" t="str">
        <f>"450225199606110013"</f>
        <v>450225199606110013</v>
      </c>
      <c r="O35" s="16">
        <v>80.3</v>
      </c>
      <c r="P35" s="15">
        <v>3</v>
      </c>
      <c r="Q35" s="6" t="s">
        <v>19</v>
      </c>
    </row>
    <row r="36" spans="1:17" ht="34.049999999999997" customHeight="1">
      <c r="A36" s="7">
        <v>32</v>
      </c>
      <c r="B36" s="8" t="s">
        <v>40</v>
      </c>
      <c r="C36" s="33"/>
      <c r="D36" s="33"/>
      <c r="E36" s="33"/>
      <c r="F36" s="33"/>
      <c r="G36" s="9" t="s">
        <v>165</v>
      </c>
      <c r="H36" s="9" t="s">
        <v>20</v>
      </c>
      <c r="I36" s="17">
        <v>1993.04</v>
      </c>
      <c r="J36" s="5" t="s">
        <v>166</v>
      </c>
      <c r="K36" s="9" t="s">
        <v>167</v>
      </c>
      <c r="L36" s="13" t="s">
        <v>168</v>
      </c>
      <c r="M36" s="9" t="s">
        <v>169</v>
      </c>
      <c r="N36" s="9" t="str">
        <f>"532926199304270720"</f>
        <v>532926199304270720</v>
      </c>
      <c r="O36" s="16">
        <v>80</v>
      </c>
      <c r="P36" s="15">
        <v>4</v>
      </c>
      <c r="Q36" s="6" t="s">
        <v>19</v>
      </c>
    </row>
    <row r="37" spans="1:17" ht="34.049999999999997" customHeight="1">
      <c r="A37" s="7">
        <v>33</v>
      </c>
      <c r="B37" s="8" t="s">
        <v>40</v>
      </c>
      <c r="C37" s="33"/>
      <c r="D37" s="33" t="s">
        <v>52</v>
      </c>
      <c r="E37" s="33" t="s">
        <v>170</v>
      </c>
      <c r="F37" s="33">
        <v>3</v>
      </c>
      <c r="G37" s="9" t="s">
        <v>171</v>
      </c>
      <c r="H37" s="9" t="s">
        <v>16</v>
      </c>
      <c r="I37" s="17">
        <v>1983.04</v>
      </c>
      <c r="J37" s="13" t="s">
        <v>28</v>
      </c>
      <c r="K37" s="9" t="s">
        <v>22</v>
      </c>
      <c r="L37" s="13" t="s">
        <v>172</v>
      </c>
      <c r="M37" s="8" t="s">
        <v>173</v>
      </c>
      <c r="N37" s="9" t="str">
        <f>"452122198304030678"</f>
        <v>452122198304030678</v>
      </c>
      <c r="O37" s="14">
        <v>86.8</v>
      </c>
      <c r="P37" s="15">
        <v>1</v>
      </c>
      <c r="Q37" s="6" t="s">
        <v>19</v>
      </c>
    </row>
    <row r="38" spans="1:17" ht="34.049999999999997" customHeight="1">
      <c r="A38" s="7">
        <v>34</v>
      </c>
      <c r="B38" s="8" t="s">
        <v>40</v>
      </c>
      <c r="C38" s="33"/>
      <c r="D38" s="33"/>
      <c r="E38" s="33"/>
      <c r="F38" s="33"/>
      <c r="G38" s="9" t="s">
        <v>58</v>
      </c>
      <c r="H38" s="9" t="s">
        <v>20</v>
      </c>
      <c r="I38" s="17">
        <v>1994.06</v>
      </c>
      <c r="J38" s="13" t="s">
        <v>28</v>
      </c>
      <c r="K38" s="9" t="s">
        <v>17</v>
      </c>
      <c r="L38" s="13" t="s">
        <v>149</v>
      </c>
      <c r="M38" s="8" t="s">
        <v>174</v>
      </c>
      <c r="N38" s="9" t="str">
        <f>"452229199406164524"</f>
        <v>452229199406164524</v>
      </c>
      <c r="O38" s="14">
        <v>85.4</v>
      </c>
      <c r="P38" s="15">
        <v>2</v>
      </c>
      <c r="Q38" s="6" t="s">
        <v>19</v>
      </c>
    </row>
    <row r="39" spans="1:17" ht="34.049999999999997" customHeight="1">
      <c r="A39" s="7">
        <v>35</v>
      </c>
      <c r="B39" s="8" t="s">
        <v>40</v>
      </c>
      <c r="C39" s="33"/>
      <c r="D39" s="33"/>
      <c r="E39" s="33"/>
      <c r="F39" s="33"/>
      <c r="G39" s="9" t="s">
        <v>175</v>
      </c>
      <c r="H39" s="9" t="s">
        <v>16</v>
      </c>
      <c r="I39" s="17">
        <v>1995.08</v>
      </c>
      <c r="J39" s="13" t="s">
        <v>28</v>
      </c>
      <c r="K39" s="9" t="s">
        <v>22</v>
      </c>
      <c r="L39" s="13" t="s">
        <v>176</v>
      </c>
      <c r="M39" s="9" t="s">
        <v>177</v>
      </c>
      <c r="N39" s="9" t="str">
        <f>"530325199508260531"</f>
        <v>530325199508260531</v>
      </c>
      <c r="O39" s="14">
        <v>84.4</v>
      </c>
      <c r="P39" s="15">
        <v>3</v>
      </c>
      <c r="Q39" s="6" t="s">
        <v>19</v>
      </c>
    </row>
    <row r="40" spans="1:17" ht="34.049999999999997" customHeight="1">
      <c r="A40" s="7">
        <v>36</v>
      </c>
      <c r="B40" s="8" t="s">
        <v>40</v>
      </c>
      <c r="C40" s="33" t="s">
        <v>178</v>
      </c>
      <c r="D40" s="9" t="s">
        <v>56</v>
      </c>
      <c r="E40" s="9" t="s">
        <v>179</v>
      </c>
      <c r="F40" s="9">
        <v>1</v>
      </c>
      <c r="G40" s="9" t="s">
        <v>180</v>
      </c>
      <c r="H40" s="9" t="s">
        <v>20</v>
      </c>
      <c r="I40" s="25">
        <v>1990.06</v>
      </c>
      <c r="J40" s="25" t="s">
        <v>32</v>
      </c>
      <c r="K40" s="19" t="s">
        <v>29</v>
      </c>
      <c r="L40" s="25" t="s">
        <v>18</v>
      </c>
      <c r="M40" s="19" t="s">
        <v>181</v>
      </c>
      <c r="N40" s="9" t="str">
        <f>"452229199006306722"</f>
        <v>452229199006306722</v>
      </c>
      <c r="O40" s="16">
        <v>86</v>
      </c>
      <c r="P40" s="15">
        <v>1</v>
      </c>
      <c r="Q40" s="6" t="s">
        <v>19</v>
      </c>
    </row>
    <row r="41" spans="1:17" ht="34.049999999999997" customHeight="1">
      <c r="A41" s="7">
        <v>37</v>
      </c>
      <c r="B41" s="8" t="s">
        <v>40</v>
      </c>
      <c r="C41" s="33"/>
      <c r="D41" s="9" t="s">
        <v>143</v>
      </c>
      <c r="E41" s="9" t="s">
        <v>182</v>
      </c>
      <c r="F41" s="9">
        <v>1</v>
      </c>
      <c r="G41" s="9" t="s">
        <v>183</v>
      </c>
      <c r="H41" s="9" t="s">
        <v>16</v>
      </c>
      <c r="I41" s="25">
        <v>1980.06</v>
      </c>
      <c r="J41" s="25" t="s">
        <v>32</v>
      </c>
      <c r="K41" s="19" t="s">
        <v>17</v>
      </c>
      <c r="L41" s="25" t="s">
        <v>18</v>
      </c>
      <c r="M41" s="19" t="s">
        <v>184</v>
      </c>
      <c r="N41" s="9" t="str">
        <f>"452229198006102215"</f>
        <v>452229198006102215</v>
      </c>
      <c r="O41" s="14">
        <v>82.7</v>
      </c>
      <c r="P41" s="15">
        <v>1</v>
      </c>
      <c r="Q41" s="6" t="s">
        <v>19</v>
      </c>
    </row>
    <row r="42" spans="1:17" ht="34.049999999999997" customHeight="1">
      <c r="A42" s="7">
        <v>38</v>
      </c>
      <c r="B42" s="8" t="s">
        <v>40</v>
      </c>
      <c r="C42" s="33" t="s">
        <v>185</v>
      </c>
      <c r="D42" s="33" t="s">
        <v>47</v>
      </c>
      <c r="E42" s="33" t="s">
        <v>186</v>
      </c>
      <c r="F42" s="33">
        <v>2</v>
      </c>
      <c r="G42" s="9" t="s">
        <v>187</v>
      </c>
      <c r="H42" s="9" t="s">
        <v>20</v>
      </c>
      <c r="I42" s="26">
        <v>1984.11</v>
      </c>
      <c r="J42" s="27" t="s">
        <v>28</v>
      </c>
      <c r="K42" s="23" t="s">
        <v>21</v>
      </c>
      <c r="L42" s="23" t="s">
        <v>25</v>
      </c>
      <c r="M42" s="23" t="s">
        <v>188</v>
      </c>
      <c r="N42" s="9" t="str">
        <f>"450222198411051689"</f>
        <v>450222198411051689</v>
      </c>
      <c r="O42" s="14">
        <v>84</v>
      </c>
      <c r="P42" s="15">
        <v>1</v>
      </c>
      <c r="Q42" s="6" t="s">
        <v>19</v>
      </c>
    </row>
    <row r="43" spans="1:17" ht="34.049999999999997" customHeight="1">
      <c r="A43" s="7">
        <v>39</v>
      </c>
      <c r="B43" s="8" t="s">
        <v>40</v>
      </c>
      <c r="C43" s="33"/>
      <c r="D43" s="33"/>
      <c r="E43" s="33"/>
      <c r="F43" s="33"/>
      <c r="G43" s="9" t="s">
        <v>189</v>
      </c>
      <c r="H43" s="9" t="s">
        <v>20</v>
      </c>
      <c r="I43" s="27">
        <v>1994.1</v>
      </c>
      <c r="J43" s="27" t="s">
        <v>27</v>
      </c>
      <c r="K43" s="23" t="s">
        <v>22</v>
      </c>
      <c r="L43" s="23" t="s">
        <v>18</v>
      </c>
      <c r="M43" s="23" t="s">
        <v>190</v>
      </c>
      <c r="N43" s="9" t="str">
        <f>"452229199410250169"</f>
        <v>452229199410250169</v>
      </c>
      <c r="O43" s="14">
        <v>83.8</v>
      </c>
      <c r="P43" s="15">
        <v>2</v>
      </c>
      <c r="Q43" s="6" t="s">
        <v>19</v>
      </c>
    </row>
    <row r="44" spans="1:17" ht="34.049999999999997" customHeight="1">
      <c r="A44" s="7">
        <v>40</v>
      </c>
      <c r="B44" s="8" t="s">
        <v>40</v>
      </c>
      <c r="C44" s="33"/>
      <c r="D44" s="33" t="s">
        <v>52</v>
      </c>
      <c r="E44" s="33" t="s">
        <v>191</v>
      </c>
      <c r="F44" s="33">
        <v>2</v>
      </c>
      <c r="G44" s="9" t="s">
        <v>192</v>
      </c>
      <c r="H44" s="9" t="s">
        <v>20</v>
      </c>
      <c r="I44" s="27">
        <v>1984.06</v>
      </c>
      <c r="J44" s="27" t="s">
        <v>35</v>
      </c>
      <c r="K44" s="23" t="s">
        <v>22</v>
      </c>
      <c r="L44" s="23" t="s">
        <v>63</v>
      </c>
      <c r="M44" s="23" t="s">
        <v>193</v>
      </c>
      <c r="N44" s="9" t="str">
        <f>"452224198406151604"</f>
        <v>452224198406151604</v>
      </c>
      <c r="O44" s="14">
        <v>85.2</v>
      </c>
      <c r="P44" s="15">
        <v>1</v>
      </c>
      <c r="Q44" s="6" t="s">
        <v>19</v>
      </c>
    </row>
    <row r="45" spans="1:17" ht="34.049999999999997" customHeight="1">
      <c r="A45" s="7">
        <v>41</v>
      </c>
      <c r="B45" s="8" t="s">
        <v>40</v>
      </c>
      <c r="C45" s="33"/>
      <c r="D45" s="33"/>
      <c r="E45" s="33"/>
      <c r="F45" s="33"/>
      <c r="G45" s="9" t="s">
        <v>194</v>
      </c>
      <c r="H45" s="9" t="s">
        <v>16</v>
      </c>
      <c r="I45" s="27">
        <v>1983.07</v>
      </c>
      <c r="J45" s="27" t="s">
        <v>28</v>
      </c>
      <c r="K45" s="23" t="s">
        <v>21</v>
      </c>
      <c r="L45" s="23" t="s">
        <v>195</v>
      </c>
      <c r="M45" s="23" t="s">
        <v>196</v>
      </c>
      <c r="N45" s="9" t="str">
        <f>"452201198307130416"</f>
        <v>452201198307130416</v>
      </c>
      <c r="O45" s="14">
        <v>84.2</v>
      </c>
      <c r="P45" s="15">
        <v>2</v>
      </c>
      <c r="Q45" s="6" t="s">
        <v>19</v>
      </c>
    </row>
    <row r="46" spans="1:17" ht="34.049999999999997" customHeight="1">
      <c r="A46" s="7">
        <v>42</v>
      </c>
      <c r="B46" s="8" t="s">
        <v>40</v>
      </c>
      <c r="C46" s="33" t="s">
        <v>197</v>
      </c>
      <c r="D46" s="33" t="s">
        <v>47</v>
      </c>
      <c r="E46" s="33" t="s">
        <v>198</v>
      </c>
      <c r="F46" s="33">
        <v>2</v>
      </c>
      <c r="G46" s="9" t="s">
        <v>199</v>
      </c>
      <c r="H46" s="9" t="s">
        <v>20</v>
      </c>
      <c r="I46" s="23">
        <v>1983.09</v>
      </c>
      <c r="J46" s="23" t="s">
        <v>27</v>
      </c>
      <c r="K46" s="23" t="s">
        <v>21</v>
      </c>
      <c r="L46" s="23" t="s">
        <v>25</v>
      </c>
      <c r="M46" s="23" t="s">
        <v>200</v>
      </c>
      <c r="N46" s="9" t="str">
        <f>"452227198309282644"</f>
        <v>452227198309282644</v>
      </c>
      <c r="O46" s="14">
        <v>88</v>
      </c>
      <c r="P46" s="15">
        <v>1</v>
      </c>
      <c r="Q46" s="6" t="s">
        <v>19</v>
      </c>
    </row>
    <row r="47" spans="1:17" ht="34.049999999999997" customHeight="1">
      <c r="A47" s="7">
        <v>43</v>
      </c>
      <c r="B47" s="8" t="s">
        <v>40</v>
      </c>
      <c r="C47" s="33"/>
      <c r="D47" s="33"/>
      <c r="E47" s="33"/>
      <c r="F47" s="33"/>
      <c r="G47" s="9" t="s">
        <v>201</v>
      </c>
      <c r="H47" s="9" t="s">
        <v>16</v>
      </c>
      <c r="I47" s="28">
        <v>1983.1</v>
      </c>
      <c r="J47" s="23" t="s">
        <v>35</v>
      </c>
      <c r="K47" s="23" t="s">
        <v>21</v>
      </c>
      <c r="L47" s="23" t="s">
        <v>18</v>
      </c>
      <c r="M47" s="23" t="s">
        <v>202</v>
      </c>
      <c r="N47" s="9" t="str">
        <f>"452229198310265430"</f>
        <v>452229198310265430</v>
      </c>
      <c r="O47" s="14">
        <v>83.2</v>
      </c>
      <c r="P47" s="15">
        <v>2</v>
      </c>
      <c r="Q47" s="6" t="s">
        <v>19</v>
      </c>
    </row>
    <row r="48" spans="1:17" ht="34.049999999999997" customHeight="1">
      <c r="A48" s="7">
        <v>44</v>
      </c>
      <c r="B48" s="8" t="s">
        <v>40</v>
      </c>
      <c r="C48" s="33"/>
      <c r="D48" s="9" t="s">
        <v>56</v>
      </c>
      <c r="E48" s="9" t="s">
        <v>203</v>
      </c>
      <c r="F48" s="9">
        <v>1</v>
      </c>
      <c r="G48" s="9" t="s">
        <v>204</v>
      </c>
      <c r="H48" s="9" t="s">
        <v>20</v>
      </c>
      <c r="I48" s="23">
        <v>1989.12</v>
      </c>
      <c r="J48" s="23" t="s">
        <v>28</v>
      </c>
      <c r="K48" s="23" t="s">
        <v>21</v>
      </c>
      <c r="L48" s="23" t="s">
        <v>33</v>
      </c>
      <c r="M48" s="23" t="s">
        <v>205</v>
      </c>
      <c r="N48" s="9" t="str">
        <f>"450222198912103424"</f>
        <v>450222198912103424</v>
      </c>
      <c r="O48" s="16">
        <v>87.2</v>
      </c>
      <c r="P48" s="15">
        <v>1</v>
      </c>
      <c r="Q48" s="6" t="s">
        <v>19</v>
      </c>
    </row>
    <row r="49" spans="1:17" ht="34.049999999999997" customHeight="1">
      <c r="A49" s="7">
        <v>45</v>
      </c>
      <c r="B49" s="8" t="s">
        <v>40</v>
      </c>
      <c r="C49" s="33" t="s">
        <v>206</v>
      </c>
      <c r="D49" s="34" t="s">
        <v>56</v>
      </c>
      <c r="E49" s="34" t="s">
        <v>207</v>
      </c>
      <c r="F49" s="34">
        <v>2</v>
      </c>
      <c r="G49" s="9" t="s">
        <v>208</v>
      </c>
      <c r="H49" s="9" t="s">
        <v>20</v>
      </c>
      <c r="I49" s="29" t="s">
        <v>110</v>
      </c>
      <c r="J49" s="9" t="s">
        <v>28</v>
      </c>
      <c r="K49" s="9" t="s">
        <v>17</v>
      </c>
      <c r="L49" s="9" t="s">
        <v>18</v>
      </c>
      <c r="M49" s="9" t="s">
        <v>209</v>
      </c>
      <c r="N49" s="9" t="str">
        <f>"452229198410015869"</f>
        <v>452229198410015869</v>
      </c>
      <c r="O49" s="16">
        <v>81.2</v>
      </c>
      <c r="P49" s="15">
        <v>1</v>
      </c>
      <c r="Q49" s="6" t="s">
        <v>19</v>
      </c>
    </row>
    <row r="50" spans="1:17" ht="34.049999999999997" customHeight="1">
      <c r="A50" s="7">
        <v>46</v>
      </c>
      <c r="B50" s="8" t="s">
        <v>40</v>
      </c>
      <c r="C50" s="33"/>
      <c r="D50" s="35"/>
      <c r="E50" s="35"/>
      <c r="F50" s="35"/>
      <c r="G50" s="9" t="s">
        <v>210</v>
      </c>
      <c r="H50" s="9" t="s">
        <v>20</v>
      </c>
      <c r="I50" s="9">
        <v>1986.05</v>
      </c>
      <c r="J50" s="9" t="s">
        <v>28</v>
      </c>
      <c r="K50" s="9" t="s">
        <v>21</v>
      </c>
      <c r="L50" s="9" t="s">
        <v>33</v>
      </c>
      <c r="M50" s="29" t="s">
        <v>211</v>
      </c>
      <c r="N50" s="9" t="str">
        <f>"450222198605202422"</f>
        <v>450222198605202422</v>
      </c>
      <c r="O50" s="16">
        <v>70.2</v>
      </c>
      <c r="P50" s="15">
        <v>2</v>
      </c>
      <c r="Q50" s="6" t="s">
        <v>19</v>
      </c>
    </row>
    <row r="51" spans="1:17" ht="34.049999999999997" customHeight="1">
      <c r="A51" s="7">
        <v>47</v>
      </c>
      <c r="B51" s="8" t="s">
        <v>40</v>
      </c>
      <c r="C51" s="33" t="s">
        <v>212</v>
      </c>
      <c r="D51" s="9" t="s">
        <v>143</v>
      </c>
      <c r="E51" s="9" t="s">
        <v>213</v>
      </c>
      <c r="F51" s="9">
        <v>1</v>
      </c>
      <c r="G51" s="9" t="s">
        <v>214</v>
      </c>
      <c r="H51" s="9" t="s">
        <v>16</v>
      </c>
      <c r="I51" s="23" t="s">
        <v>215</v>
      </c>
      <c r="J51" s="23" t="s">
        <v>27</v>
      </c>
      <c r="K51" s="23" t="s">
        <v>17</v>
      </c>
      <c r="L51" s="23" t="s">
        <v>18</v>
      </c>
      <c r="M51" s="23" t="s">
        <v>216</v>
      </c>
      <c r="N51" s="9" t="str">
        <f>"452229198505126115"</f>
        <v>452229198505126115</v>
      </c>
      <c r="O51" s="14">
        <v>83.3</v>
      </c>
      <c r="P51" s="15">
        <v>1</v>
      </c>
      <c r="Q51" s="6" t="s">
        <v>19</v>
      </c>
    </row>
    <row r="52" spans="1:17" ht="34.049999999999997" customHeight="1">
      <c r="A52" s="7">
        <v>48</v>
      </c>
      <c r="B52" s="8" t="s">
        <v>40</v>
      </c>
      <c r="C52" s="33"/>
      <c r="D52" s="9" t="s">
        <v>217</v>
      </c>
      <c r="E52" s="9" t="s">
        <v>218</v>
      </c>
      <c r="F52" s="9">
        <v>1</v>
      </c>
      <c r="G52" s="9" t="s">
        <v>219</v>
      </c>
      <c r="H52" s="9" t="s">
        <v>16</v>
      </c>
      <c r="I52" s="23">
        <v>1988.08</v>
      </c>
      <c r="J52" s="23" t="s">
        <v>27</v>
      </c>
      <c r="K52" s="23" t="s">
        <v>29</v>
      </c>
      <c r="L52" s="23" t="s">
        <v>220</v>
      </c>
      <c r="M52" s="23" t="s">
        <v>221</v>
      </c>
      <c r="N52" s="9" t="str">
        <f>"522631198808140039"</f>
        <v>522631198808140039</v>
      </c>
      <c r="O52" s="14">
        <v>81.099999999999994</v>
      </c>
      <c r="P52" s="15">
        <v>1</v>
      </c>
      <c r="Q52" s="6" t="s">
        <v>19</v>
      </c>
    </row>
    <row r="53" spans="1:17" ht="34.049999999999997" customHeight="1">
      <c r="A53" s="7">
        <v>49</v>
      </c>
      <c r="B53" s="8" t="s">
        <v>40</v>
      </c>
      <c r="C53" s="33" t="s">
        <v>222</v>
      </c>
      <c r="D53" s="33" t="s">
        <v>47</v>
      </c>
      <c r="E53" s="33" t="s">
        <v>223</v>
      </c>
      <c r="F53" s="33">
        <v>2</v>
      </c>
      <c r="G53" s="9" t="s">
        <v>224</v>
      </c>
      <c r="H53" s="9" t="s">
        <v>16</v>
      </c>
      <c r="I53" s="13">
        <v>1994.07</v>
      </c>
      <c r="J53" s="13" t="s">
        <v>32</v>
      </c>
      <c r="K53" s="9" t="s">
        <v>22</v>
      </c>
      <c r="L53" s="13" t="s">
        <v>18</v>
      </c>
      <c r="M53" s="9" t="s">
        <v>225</v>
      </c>
      <c r="N53" s="9" t="str">
        <f>"452229199407044217"</f>
        <v>452229199407044217</v>
      </c>
      <c r="O53" s="14">
        <v>85.6</v>
      </c>
      <c r="P53" s="15">
        <v>1</v>
      </c>
      <c r="Q53" s="6" t="s">
        <v>19</v>
      </c>
    </row>
    <row r="54" spans="1:17" ht="34.049999999999997" customHeight="1">
      <c r="A54" s="7">
        <v>50</v>
      </c>
      <c r="B54" s="8" t="s">
        <v>40</v>
      </c>
      <c r="C54" s="33"/>
      <c r="D54" s="33"/>
      <c r="E54" s="33"/>
      <c r="F54" s="33"/>
      <c r="G54" s="9" t="s">
        <v>226</v>
      </c>
      <c r="H54" s="9" t="s">
        <v>20</v>
      </c>
      <c r="I54" s="13">
        <v>1995.09</v>
      </c>
      <c r="J54" s="13" t="s">
        <v>32</v>
      </c>
      <c r="K54" s="9" t="s">
        <v>167</v>
      </c>
      <c r="L54" s="13" t="s">
        <v>227</v>
      </c>
      <c r="M54" s="9" t="s">
        <v>228</v>
      </c>
      <c r="N54" s="9" t="str">
        <f>"522422199509026663"</f>
        <v>522422199509026663</v>
      </c>
      <c r="O54" s="14">
        <v>83.2</v>
      </c>
      <c r="P54" s="15">
        <v>2</v>
      </c>
      <c r="Q54" s="6" t="s">
        <v>19</v>
      </c>
    </row>
    <row r="55" spans="1:17" ht="34.049999999999997" customHeight="1">
      <c r="A55" s="7">
        <v>51</v>
      </c>
      <c r="B55" s="8" t="s">
        <v>40</v>
      </c>
      <c r="C55" s="33"/>
      <c r="D55" s="33" t="s">
        <v>52</v>
      </c>
      <c r="E55" s="33" t="s">
        <v>229</v>
      </c>
      <c r="F55" s="33">
        <v>2</v>
      </c>
      <c r="G55" s="9" t="s">
        <v>230</v>
      </c>
      <c r="H55" s="9" t="s">
        <v>16</v>
      </c>
      <c r="I55" s="13">
        <v>1989.08</v>
      </c>
      <c r="J55" s="13" t="s">
        <v>32</v>
      </c>
      <c r="K55" s="9" t="s">
        <v>17</v>
      </c>
      <c r="L55" s="13" t="s">
        <v>18</v>
      </c>
      <c r="M55" s="9" t="s">
        <v>231</v>
      </c>
      <c r="N55" s="9" t="str">
        <f>"452229198908187115"</f>
        <v>452229198908187115</v>
      </c>
      <c r="O55" s="14">
        <v>80.400000000000006</v>
      </c>
      <c r="P55" s="15">
        <v>1</v>
      </c>
      <c r="Q55" s="6" t="s">
        <v>19</v>
      </c>
    </row>
    <row r="56" spans="1:17" ht="34.049999999999997" customHeight="1">
      <c r="A56" s="7">
        <v>52</v>
      </c>
      <c r="B56" s="8" t="s">
        <v>40</v>
      </c>
      <c r="C56" s="33"/>
      <c r="D56" s="33"/>
      <c r="E56" s="33"/>
      <c r="F56" s="33"/>
      <c r="G56" s="9" t="s">
        <v>232</v>
      </c>
      <c r="H56" s="9" t="s">
        <v>20</v>
      </c>
      <c r="I56" s="13">
        <v>1994.12</v>
      </c>
      <c r="J56" s="13" t="s">
        <v>32</v>
      </c>
      <c r="K56" s="9" t="s">
        <v>17</v>
      </c>
      <c r="L56" s="13" t="s">
        <v>18</v>
      </c>
      <c r="M56" s="9" t="s">
        <v>233</v>
      </c>
      <c r="N56" s="9" t="str">
        <f>"452229199412065143"</f>
        <v>452229199412065143</v>
      </c>
      <c r="O56" s="14">
        <v>79.8</v>
      </c>
      <c r="P56" s="15">
        <v>2</v>
      </c>
      <c r="Q56" s="6" t="s">
        <v>19</v>
      </c>
    </row>
    <row r="57" spans="1:17" ht="34.049999999999997" customHeight="1">
      <c r="A57" s="7">
        <v>53</v>
      </c>
      <c r="B57" s="8" t="s">
        <v>40</v>
      </c>
      <c r="C57" s="33" t="s">
        <v>234</v>
      </c>
      <c r="D57" s="33" t="s">
        <v>47</v>
      </c>
      <c r="E57" s="33" t="s">
        <v>235</v>
      </c>
      <c r="F57" s="33">
        <v>2</v>
      </c>
      <c r="G57" s="9" t="s">
        <v>236</v>
      </c>
      <c r="H57" s="9" t="s">
        <v>20</v>
      </c>
      <c r="I57" s="23">
        <v>1991.05</v>
      </c>
      <c r="J57" s="23" t="s">
        <v>27</v>
      </c>
      <c r="K57" s="23" t="s">
        <v>21</v>
      </c>
      <c r="L57" s="23" t="s">
        <v>30</v>
      </c>
      <c r="M57" s="23" t="s">
        <v>237</v>
      </c>
      <c r="N57" s="9" t="str">
        <f>"452231199105044520"</f>
        <v>452231199105044520</v>
      </c>
      <c r="O57" s="14">
        <v>84</v>
      </c>
      <c r="P57" s="15">
        <v>1</v>
      </c>
      <c r="Q57" s="6" t="s">
        <v>19</v>
      </c>
    </row>
    <row r="58" spans="1:17" ht="34.049999999999997" customHeight="1">
      <c r="A58" s="7">
        <v>54</v>
      </c>
      <c r="B58" s="8" t="s">
        <v>40</v>
      </c>
      <c r="C58" s="33"/>
      <c r="D58" s="33"/>
      <c r="E58" s="33"/>
      <c r="F58" s="33"/>
      <c r="G58" s="9" t="s">
        <v>238</v>
      </c>
      <c r="H58" s="9" t="s">
        <v>20</v>
      </c>
      <c r="I58" s="23">
        <v>1996.06</v>
      </c>
      <c r="J58" s="23" t="s">
        <v>32</v>
      </c>
      <c r="K58" s="23" t="s">
        <v>17</v>
      </c>
      <c r="L58" s="23" t="s">
        <v>18</v>
      </c>
      <c r="M58" s="23" t="s">
        <v>239</v>
      </c>
      <c r="N58" s="9" t="str">
        <f>"452229199606156721"</f>
        <v>452229199606156721</v>
      </c>
      <c r="O58" s="14">
        <v>81.8</v>
      </c>
      <c r="P58" s="15">
        <v>2</v>
      </c>
      <c r="Q58" s="6" t="s">
        <v>19</v>
      </c>
    </row>
    <row r="59" spans="1:17" ht="34.049999999999997" customHeight="1">
      <c r="A59" s="7">
        <v>55</v>
      </c>
      <c r="B59" s="8" t="s">
        <v>40</v>
      </c>
      <c r="C59" s="33"/>
      <c r="D59" s="33" t="s">
        <v>52</v>
      </c>
      <c r="E59" s="33" t="s">
        <v>240</v>
      </c>
      <c r="F59" s="33">
        <v>2</v>
      </c>
      <c r="G59" s="9" t="s">
        <v>241</v>
      </c>
      <c r="H59" s="9" t="s">
        <v>20</v>
      </c>
      <c r="I59" s="23">
        <v>1994.02</v>
      </c>
      <c r="J59" s="23" t="s">
        <v>32</v>
      </c>
      <c r="K59" s="23" t="s">
        <v>17</v>
      </c>
      <c r="L59" s="23" t="s">
        <v>18</v>
      </c>
      <c r="M59" s="23" t="s">
        <v>242</v>
      </c>
      <c r="N59" s="9" t="str">
        <f>"45222919940213482X"</f>
        <v>45222919940213482X</v>
      </c>
      <c r="O59" s="14">
        <v>86.2</v>
      </c>
      <c r="P59" s="15">
        <v>1</v>
      </c>
      <c r="Q59" s="6" t="s">
        <v>19</v>
      </c>
    </row>
    <row r="60" spans="1:17" ht="34.049999999999997" customHeight="1">
      <c r="A60" s="7">
        <v>56</v>
      </c>
      <c r="B60" s="8" t="s">
        <v>40</v>
      </c>
      <c r="C60" s="33"/>
      <c r="D60" s="33"/>
      <c r="E60" s="33"/>
      <c r="F60" s="33"/>
      <c r="G60" s="9" t="s">
        <v>243</v>
      </c>
      <c r="H60" s="9" t="s">
        <v>20</v>
      </c>
      <c r="I60" s="23">
        <v>1986.06</v>
      </c>
      <c r="J60" s="23" t="s">
        <v>32</v>
      </c>
      <c r="K60" s="23" t="s">
        <v>22</v>
      </c>
      <c r="L60" s="23" t="s">
        <v>18</v>
      </c>
      <c r="M60" s="23" t="s">
        <v>244</v>
      </c>
      <c r="N60" s="9" t="str">
        <f>"452229198606080021"</f>
        <v>452229198606080021</v>
      </c>
      <c r="O60" s="14">
        <v>85</v>
      </c>
      <c r="P60" s="15">
        <v>2</v>
      </c>
      <c r="Q60" s="6" t="s">
        <v>19</v>
      </c>
    </row>
    <row r="61" spans="1:17" ht="34.049999999999997" customHeight="1">
      <c r="A61" s="7">
        <v>57</v>
      </c>
      <c r="B61" s="8" t="s">
        <v>40</v>
      </c>
      <c r="C61" s="33"/>
      <c r="D61" s="9" t="s">
        <v>143</v>
      </c>
      <c r="E61" s="9" t="s">
        <v>245</v>
      </c>
      <c r="F61" s="9">
        <v>1</v>
      </c>
      <c r="G61" s="9" t="s">
        <v>246</v>
      </c>
      <c r="H61" s="9" t="s">
        <v>16</v>
      </c>
      <c r="I61" s="23">
        <v>1997.05</v>
      </c>
      <c r="J61" s="23" t="s">
        <v>32</v>
      </c>
      <c r="K61" s="23" t="s">
        <v>29</v>
      </c>
      <c r="L61" s="23" t="s">
        <v>18</v>
      </c>
      <c r="M61" s="23" t="s">
        <v>247</v>
      </c>
      <c r="N61" s="9" t="str">
        <f>"452229199705015115"</f>
        <v>452229199705015115</v>
      </c>
      <c r="O61" s="14">
        <v>80.900000000000006</v>
      </c>
      <c r="P61" s="15">
        <v>1</v>
      </c>
      <c r="Q61" s="6" t="s">
        <v>19</v>
      </c>
    </row>
    <row r="62" spans="1:17" ht="34.049999999999997" customHeight="1">
      <c r="A62" s="7">
        <v>58</v>
      </c>
      <c r="B62" s="8" t="s">
        <v>40</v>
      </c>
      <c r="C62" s="33" t="s">
        <v>248</v>
      </c>
      <c r="D62" s="9" t="s">
        <v>47</v>
      </c>
      <c r="E62" s="9" t="s">
        <v>249</v>
      </c>
      <c r="F62" s="9">
        <v>1</v>
      </c>
      <c r="G62" s="9" t="s">
        <v>250</v>
      </c>
      <c r="H62" s="9" t="s">
        <v>20</v>
      </c>
      <c r="I62" s="17">
        <v>1997.09</v>
      </c>
      <c r="J62" s="17" t="s">
        <v>32</v>
      </c>
      <c r="K62" s="9" t="s">
        <v>17</v>
      </c>
      <c r="L62" s="13" t="s">
        <v>149</v>
      </c>
      <c r="M62" s="9" t="s">
        <v>251</v>
      </c>
      <c r="N62" s="9" t="str">
        <f>"452229199709235123"</f>
        <v>452229199709235123</v>
      </c>
      <c r="O62" s="14">
        <v>83.8</v>
      </c>
      <c r="P62" s="15">
        <v>1</v>
      </c>
      <c r="Q62" s="6" t="s">
        <v>19</v>
      </c>
    </row>
    <row r="63" spans="1:17" ht="34.049999999999997" customHeight="1">
      <c r="A63" s="7">
        <v>59</v>
      </c>
      <c r="B63" s="8" t="s">
        <v>40</v>
      </c>
      <c r="C63" s="33"/>
      <c r="D63" s="9" t="s">
        <v>104</v>
      </c>
      <c r="E63" s="9" t="s">
        <v>252</v>
      </c>
      <c r="F63" s="9">
        <v>1</v>
      </c>
      <c r="G63" s="9" t="s">
        <v>253</v>
      </c>
      <c r="H63" s="9" t="s">
        <v>20</v>
      </c>
      <c r="I63" s="17">
        <v>1989.11</v>
      </c>
      <c r="J63" s="17" t="s">
        <v>27</v>
      </c>
      <c r="K63" s="9" t="s">
        <v>17</v>
      </c>
      <c r="L63" s="13" t="s">
        <v>149</v>
      </c>
      <c r="M63" s="8" t="s">
        <v>254</v>
      </c>
      <c r="N63" s="9" t="str">
        <f>"452229198911187124"</f>
        <v>452229198911187124</v>
      </c>
      <c r="O63" s="14">
        <v>76.510000000000005</v>
      </c>
      <c r="P63" s="15">
        <v>1</v>
      </c>
      <c r="Q63" s="6" t="s">
        <v>19</v>
      </c>
    </row>
  </sheetData>
  <mergeCells count="59">
    <mergeCell ref="A1:Q1"/>
    <mergeCell ref="A2:Q2"/>
    <mergeCell ref="C6:C8"/>
    <mergeCell ref="C9:C11"/>
    <mergeCell ref="C12:C14"/>
    <mergeCell ref="C15:C17"/>
    <mergeCell ref="C19:C20"/>
    <mergeCell ref="C21:C22"/>
    <mergeCell ref="C23:C25"/>
    <mergeCell ref="C26:C29"/>
    <mergeCell ref="C30:C32"/>
    <mergeCell ref="C33:C39"/>
    <mergeCell ref="C40:C41"/>
    <mergeCell ref="C42:C45"/>
    <mergeCell ref="C46:C48"/>
    <mergeCell ref="C49:C50"/>
    <mergeCell ref="C51:C52"/>
    <mergeCell ref="C53:C56"/>
    <mergeCell ref="C57:C61"/>
    <mergeCell ref="C62:C63"/>
    <mergeCell ref="D15:D16"/>
    <mergeCell ref="D23:D24"/>
    <mergeCell ref="D31:D32"/>
    <mergeCell ref="D33:D36"/>
    <mergeCell ref="D37:D39"/>
    <mergeCell ref="D42:D43"/>
    <mergeCell ref="D44:D45"/>
    <mergeCell ref="D46:D47"/>
    <mergeCell ref="D49:D50"/>
    <mergeCell ref="D53:D54"/>
    <mergeCell ref="D55:D56"/>
    <mergeCell ref="D57:D58"/>
    <mergeCell ref="D59:D60"/>
    <mergeCell ref="E15:E16"/>
    <mergeCell ref="E23:E24"/>
    <mergeCell ref="E31:E32"/>
    <mergeCell ref="E33:E36"/>
    <mergeCell ref="E37:E39"/>
    <mergeCell ref="E42:E43"/>
    <mergeCell ref="E44:E45"/>
    <mergeCell ref="E46:E47"/>
    <mergeCell ref="E49:E50"/>
    <mergeCell ref="E53:E54"/>
    <mergeCell ref="E55:E56"/>
    <mergeCell ref="E57:E58"/>
    <mergeCell ref="E59:E60"/>
    <mergeCell ref="F15:F16"/>
    <mergeCell ref="F23:F24"/>
    <mergeCell ref="F31:F32"/>
    <mergeCell ref="F33:F36"/>
    <mergeCell ref="F37:F39"/>
    <mergeCell ref="F55:F56"/>
    <mergeCell ref="F57:F58"/>
    <mergeCell ref="F59:F60"/>
    <mergeCell ref="F42:F43"/>
    <mergeCell ref="F44:F45"/>
    <mergeCell ref="F46:F47"/>
    <mergeCell ref="F49:F50"/>
    <mergeCell ref="F53:F54"/>
  </mergeCells>
  <phoneticPr fontId="10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2019-07-30T10:33:35Z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2052-11.3.0.8632</vt:lpwstr>
  </property>
</Properties>
</file>